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0" windowWidth="17880" windowHeight="105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<sst xmlns="http://schemas.openxmlformats.org/spreadsheetml/2006/main" count="245" uniqueCount="79">
  <si>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</si>
  <si>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</si>
  <si>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</si>
  <si>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</si>
  <si>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</si>
  <si>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</si>
  <si>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</si>
  <si>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</si>
  <si>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</si>
  <si>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</si>
  <si>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</si>
  <si>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</si>
  <si>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</si>
  <si>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</si>
  <si>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</si>
  <si>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</si>
  <si>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</si>
  <si>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</si>
  <si>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</si>
  <si>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</si>
  <si>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</si>
  <si>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</si>
  <si>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</si>
  <si>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</si>
  <si>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</si>
  <si>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</si>
  <si>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</si>
  <si>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</si>
  <si>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</si>
  <si>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</si>
  <si>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</si>
  <si>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</si>
  <si>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</si>
  <si>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</si>
  <si>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</si>
  <si>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</si>
  <si>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</si>
  <si>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</si>
  <si>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</si>
  <si>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</si>
  <si>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</si>
  <si>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</si>
  <si>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</si>
  <si>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</si>
  <si>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</si>
  <si>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</si>
  <si>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</si>
  <si>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</si>
  <si>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</si>
  <si>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</si>
  <si>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</si>
  <si>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</si>
  <si>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</si>
  <si>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SONY</t>
  </si>
  <si>
    <t>MY LIFE IN RUINS</t>
  </si>
  <si>
    <t>THE TIME TRAVELER'S WIFE</t>
  </si>
  <si>
    <t>A CHRISTMAS CAROL</t>
  </si>
  <si>
    <t>BROKEN EMBRACES</t>
  </si>
  <si>
    <t>NEW MOON</t>
  </si>
  <si>
    <t>NIKO</t>
  </si>
  <si>
    <t>ZOMBIELAND</t>
  </si>
  <si>
    <t>WHIP IT</t>
  </si>
  <si>
    <t>FIVIA</t>
  </si>
  <si>
    <t>PARANORMAL ACTIVITY</t>
  </si>
  <si>
    <t>OLD DOGS</t>
  </si>
  <si>
    <t>LOVE HAPPENS</t>
  </si>
  <si>
    <t>TALES FROM GOLDEN AGE</t>
  </si>
  <si>
    <t>AVATAR</t>
  </si>
  <si>
    <t>FOX</t>
  </si>
  <si>
    <t>IT'S COMPLICATED</t>
  </si>
  <si>
    <t>COUPLES RETREAT</t>
  </si>
  <si>
    <t>PLANET 51</t>
  </si>
  <si>
    <t>CAPITALISM: A LOVE STORY</t>
  </si>
  <si>
    <t>COCO CHANEL &amp; IGOR STRAVINSKY</t>
  </si>
  <si>
    <t>THE COUNTESS</t>
  </si>
  <si>
    <t>01 - Jan</t>
  </si>
  <si>
    <t>03 - Jan</t>
  </si>
  <si>
    <t>31 - Dec</t>
  </si>
  <si>
    <t>06 - Jan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</si>
</sst>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O27" sqref="O27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75</v>
      </c>
      <c r="K4" s="21"/>
      <c r="L4" s="87" t="s">
        <v>76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0.6936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77</v>
      </c>
      <c r="K5" s="8"/>
      <c r="L5" s="88" t="s">
        <v>78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40185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67</v>
      </c>
      <c r="D14" s="16" t="s">
        <v>68</v>
      </c>
      <c r="E14" s="16" t="s">
        <v>42</v>
      </c>
      <c r="F14" s="38">
        <v>3</v>
      </c>
      <c r="G14" s="38">
        <v>18</v>
      </c>
      <c r="H14" s="25">
        <v>122580</v>
      </c>
      <c r="I14" s="25">
        <v>145888</v>
      </c>
      <c r="J14" s="25">
        <v>21469</v>
      </c>
      <c r="K14" s="25">
        <v>26182</v>
      </c>
      <c r="L14" s="65">
        <f>(H14/I14*100)-100</f>
        <v>-15.976639613950425</v>
      </c>
      <c r="M14" s="15">
        <f aca="true" t="shared" si="0" ref="M14:M34">H14/G14</f>
        <v>6810</v>
      </c>
      <c r="N14" s="75">
        <v>18</v>
      </c>
      <c r="O14" s="15">
        <v>176714</v>
      </c>
      <c r="P14" s="15">
        <v>264326</v>
      </c>
      <c r="Q14" s="15">
        <v>32789</v>
      </c>
      <c r="R14" s="15">
        <v>51219</v>
      </c>
      <c r="S14" s="65">
        <f>(O14/P14*100)-100</f>
        <v>-33.14543404735062</v>
      </c>
      <c r="T14" s="77">
        <v>434580</v>
      </c>
      <c r="U14" s="15">
        <f aca="true" t="shared" si="1" ref="U14:U34">O14/N14</f>
        <v>9817.444444444445</v>
      </c>
      <c r="V14" s="77">
        <f aca="true" t="shared" si="2" ref="V14:V33">SUM(T14,O14)</f>
        <v>611294</v>
      </c>
      <c r="W14" s="77">
        <v>84975</v>
      </c>
      <c r="X14" s="78">
        <f aca="true" t="shared" si="3" ref="X14:X33">SUM(W14,Q14)</f>
        <v>117764</v>
      </c>
    </row>
    <row r="15" spans="1:24" ht="12.75">
      <c r="A15" s="74">
        <v>2</v>
      </c>
      <c r="B15" s="74">
        <v>3</v>
      </c>
      <c r="C15" s="4" t="s">
        <v>69</v>
      </c>
      <c r="D15" s="16" t="s">
        <v>51</v>
      </c>
      <c r="E15" s="16" t="s">
        <v>36</v>
      </c>
      <c r="F15" s="38">
        <v>2</v>
      </c>
      <c r="G15" s="38">
        <v>8</v>
      </c>
      <c r="H15" s="25">
        <v>35246</v>
      </c>
      <c r="I15" s="25">
        <v>43378</v>
      </c>
      <c r="J15" s="23">
        <v>7403</v>
      </c>
      <c r="K15" s="23">
        <v>9123</v>
      </c>
      <c r="L15" s="65">
        <f>(H15/I15*100)-100</f>
        <v>-18.746830190419104</v>
      </c>
      <c r="M15" s="15">
        <f t="shared" si="0"/>
        <v>4405.75</v>
      </c>
      <c r="N15" s="75">
        <v>8</v>
      </c>
      <c r="O15" s="15">
        <v>45401</v>
      </c>
      <c r="P15" s="15">
        <v>75198</v>
      </c>
      <c r="Q15" s="15">
        <v>10153</v>
      </c>
      <c r="R15" s="15">
        <v>17456</v>
      </c>
      <c r="S15" s="65">
        <f>(O15/P15*100)-100</f>
        <v>-39.624724061810156</v>
      </c>
      <c r="T15" s="89">
        <v>77023</v>
      </c>
      <c r="U15" s="15">
        <f t="shared" si="1"/>
        <v>5675.125</v>
      </c>
      <c r="V15" s="77">
        <f t="shared" si="2"/>
        <v>122424</v>
      </c>
      <c r="W15" s="77">
        <v>17958</v>
      </c>
      <c r="X15" s="78">
        <f t="shared" si="3"/>
        <v>28111</v>
      </c>
    </row>
    <row r="16" spans="1:24" ht="12.75">
      <c r="A16" s="74">
        <v>3</v>
      </c>
      <c r="B16" s="74" t="s">
        <v>52</v>
      </c>
      <c r="C16" s="4" t="s">
        <v>71</v>
      </c>
      <c r="D16" s="16" t="s">
        <v>45</v>
      </c>
      <c r="E16" s="16" t="s">
        <v>36</v>
      </c>
      <c r="F16" s="38">
        <v>1</v>
      </c>
      <c r="G16" s="38">
        <v>10</v>
      </c>
      <c r="H16" s="15">
        <v>32542</v>
      </c>
      <c r="I16" s="15"/>
      <c r="J16" s="92">
        <v>7165</v>
      </c>
      <c r="K16" s="92"/>
      <c r="L16" s="65"/>
      <c r="M16" s="15">
        <f t="shared" si="0"/>
        <v>3254.2</v>
      </c>
      <c r="N16" s="75">
        <v>10</v>
      </c>
      <c r="O16" s="23">
        <v>40533</v>
      </c>
      <c r="P16" s="23"/>
      <c r="Q16" s="23">
        <v>9210</v>
      </c>
      <c r="R16" s="23"/>
      <c r="S16" s="65"/>
      <c r="T16" s="77"/>
      <c r="U16" s="15">
        <f t="shared" si="1"/>
        <v>4053.3</v>
      </c>
      <c r="V16" s="77">
        <f t="shared" si="2"/>
        <v>40533</v>
      </c>
      <c r="W16" s="77"/>
      <c r="X16" s="78">
        <f t="shared" si="3"/>
        <v>9210</v>
      </c>
    </row>
    <row r="17" spans="1:24" ht="12.75">
      <c r="A17" s="74">
        <v>4</v>
      </c>
      <c r="B17" s="74">
        <v>2</v>
      </c>
      <c r="C17" s="90" t="s">
        <v>59</v>
      </c>
      <c r="D17" s="16" t="s">
        <v>45</v>
      </c>
      <c r="E17" s="16" t="s">
        <v>36</v>
      </c>
      <c r="F17" s="38">
        <v>5</v>
      </c>
      <c r="G17" s="38">
        <v>8</v>
      </c>
      <c r="H17" s="15">
        <v>26657</v>
      </c>
      <c r="I17" s="15">
        <v>45799</v>
      </c>
      <c r="J17" s="23">
        <v>6169</v>
      </c>
      <c r="K17" s="23">
        <v>10293</v>
      </c>
      <c r="L17" s="65">
        <f>(H17/I17*100)-100</f>
        <v>-41.795672394593765</v>
      </c>
      <c r="M17" s="15">
        <f t="shared" si="0"/>
        <v>3332.125</v>
      </c>
      <c r="N17" s="38">
        <v>8</v>
      </c>
      <c r="O17" s="23">
        <v>33016</v>
      </c>
      <c r="P17" s="23">
        <v>94441</v>
      </c>
      <c r="Q17" s="23">
        <v>7763</v>
      </c>
      <c r="R17" s="23">
        <v>23447</v>
      </c>
      <c r="S17" s="65">
        <f>(O17/P17*100)-100</f>
        <v>-65.04060736332737</v>
      </c>
      <c r="T17" s="77">
        <v>265932</v>
      </c>
      <c r="U17" s="15">
        <f t="shared" si="1"/>
        <v>4127</v>
      </c>
      <c r="V17" s="77">
        <f t="shared" si="2"/>
        <v>298948</v>
      </c>
      <c r="W17" s="77">
        <v>66122</v>
      </c>
      <c r="X17" s="78">
        <f t="shared" si="3"/>
        <v>73885</v>
      </c>
    </row>
    <row r="18" spans="1:24" ht="13.5" customHeight="1">
      <c r="A18" s="74">
        <v>5</v>
      </c>
      <c r="B18" s="74">
        <v>4</v>
      </c>
      <c r="C18" s="4" t="s">
        <v>64</v>
      </c>
      <c r="D18" s="16" t="s">
        <v>49</v>
      </c>
      <c r="E18" s="16" t="s">
        <v>50</v>
      </c>
      <c r="F18" s="38">
        <v>4</v>
      </c>
      <c r="G18" s="38">
        <v>6</v>
      </c>
      <c r="H18" s="15">
        <v>14729</v>
      </c>
      <c r="I18" s="15">
        <v>16503</v>
      </c>
      <c r="J18" s="25">
        <v>3138</v>
      </c>
      <c r="K18" s="25">
        <v>3533</v>
      </c>
      <c r="L18" s="65">
        <f>(H18/I18*100)-100</f>
        <v>-10.74956068593589</v>
      </c>
      <c r="M18" s="15">
        <f t="shared" si="0"/>
        <v>2454.8333333333335</v>
      </c>
      <c r="N18" s="75">
        <v>6</v>
      </c>
      <c r="O18" s="23">
        <v>17692</v>
      </c>
      <c r="P18" s="23">
        <v>32004</v>
      </c>
      <c r="Q18" s="23">
        <v>3953</v>
      </c>
      <c r="R18" s="23">
        <v>7798</v>
      </c>
      <c r="S18" s="65">
        <f>(O18/P18*100)-100</f>
        <v>-44.71941007374078</v>
      </c>
      <c r="T18" s="77">
        <v>71829</v>
      </c>
      <c r="U18" s="15">
        <f t="shared" si="1"/>
        <v>2948.6666666666665</v>
      </c>
      <c r="V18" s="77">
        <f t="shared" si="2"/>
        <v>89521</v>
      </c>
      <c r="W18" s="77">
        <v>17174</v>
      </c>
      <c r="X18" s="78">
        <f t="shared" si="3"/>
        <v>21127</v>
      </c>
    </row>
    <row r="19" spans="1:24" ht="12.75">
      <c r="A19" s="74">
        <v>6</v>
      </c>
      <c r="B19" s="74">
        <v>5</v>
      </c>
      <c r="C19" s="4" t="s">
        <v>58</v>
      </c>
      <c r="D19" s="16" t="s">
        <v>45</v>
      </c>
      <c r="E19" s="16" t="s">
        <v>44</v>
      </c>
      <c r="F19" s="38">
        <v>6</v>
      </c>
      <c r="G19" s="38">
        <v>12</v>
      </c>
      <c r="H19" s="15">
        <v>6040</v>
      </c>
      <c r="I19" s="15">
        <v>8041</v>
      </c>
      <c r="J19" s="15">
        <v>1345</v>
      </c>
      <c r="K19" s="15">
        <v>1613</v>
      </c>
      <c r="L19" s="65">
        <f>(H19/I19*100)-100</f>
        <v>-24.884964556647176</v>
      </c>
      <c r="M19" s="15">
        <f t="shared" si="0"/>
        <v>503.3333333333333</v>
      </c>
      <c r="N19" s="75">
        <v>12</v>
      </c>
      <c r="O19" s="15">
        <v>7539</v>
      </c>
      <c r="P19" s="15">
        <v>18666</v>
      </c>
      <c r="Q19" s="15">
        <v>1730</v>
      </c>
      <c r="R19" s="15">
        <v>4361</v>
      </c>
      <c r="S19" s="65">
        <f>(O19/P19*100)-100</f>
        <v>-59.611057537769206</v>
      </c>
      <c r="T19" s="77">
        <v>249518</v>
      </c>
      <c r="U19" s="15">
        <f t="shared" si="1"/>
        <v>628.25</v>
      </c>
      <c r="V19" s="77">
        <f t="shared" si="2"/>
        <v>257057</v>
      </c>
      <c r="W19" s="77">
        <v>56672</v>
      </c>
      <c r="X19" s="78">
        <f t="shared" si="3"/>
        <v>58402</v>
      </c>
    </row>
    <row r="20" spans="1:24" ht="12.75">
      <c r="A20" s="74">
        <v>7</v>
      </c>
      <c r="B20" s="74">
        <v>7</v>
      </c>
      <c r="C20" s="4" t="s">
        <v>65</v>
      </c>
      <c r="D20" s="16" t="s">
        <v>45</v>
      </c>
      <c r="E20" s="16" t="s">
        <v>46</v>
      </c>
      <c r="F20" s="38">
        <v>4</v>
      </c>
      <c r="G20" s="38">
        <v>5</v>
      </c>
      <c r="H20" s="15">
        <v>5072</v>
      </c>
      <c r="I20" s="15">
        <v>7329</v>
      </c>
      <c r="J20" s="15">
        <v>1042</v>
      </c>
      <c r="K20" s="15">
        <v>1489</v>
      </c>
      <c r="L20" s="65">
        <f>(H20/I20*100)-100</f>
        <v>-30.79547005048437</v>
      </c>
      <c r="M20" s="15">
        <f t="shared" si="0"/>
        <v>1014.4</v>
      </c>
      <c r="N20" s="75">
        <v>5</v>
      </c>
      <c r="O20" s="15">
        <v>6591</v>
      </c>
      <c r="P20" s="15">
        <v>12382</v>
      </c>
      <c r="Q20" s="15">
        <v>1400</v>
      </c>
      <c r="R20" s="15">
        <v>2736</v>
      </c>
      <c r="S20" s="65">
        <f>(O20/P20*100)-100</f>
        <v>-46.769504118882246</v>
      </c>
      <c r="T20" s="77">
        <v>40153</v>
      </c>
      <c r="U20" s="15">
        <f t="shared" si="1"/>
        <v>1318.2</v>
      </c>
      <c r="V20" s="77">
        <f t="shared" si="2"/>
        <v>46744</v>
      </c>
      <c r="W20" s="77">
        <v>9338</v>
      </c>
      <c r="X20" s="78">
        <f t="shared" si="3"/>
        <v>10738</v>
      </c>
    </row>
    <row r="21" spans="1:24" ht="12.75">
      <c r="A21" s="74">
        <v>8</v>
      </c>
      <c r="B21" s="74">
        <v>6</v>
      </c>
      <c r="C21" s="4" t="s">
        <v>63</v>
      </c>
      <c r="D21" s="16" t="s">
        <v>45</v>
      </c>
      <c r="E21" s="16" t="s">
        <v>36</v>
      </c>
      <c r="F21" s="38">
        <v>4</v>
      </c>
      <c r="G21" s="38">
        <v>6</v>
      </c>
      <c r="H21" s="15">
        <v>4749</v>
      </c>
      <c r="I21" s="15">
        <v>9430</v>
      </c>
      <c r="J21" s="23">
        <v>1009</v>
      </c>
      <c r="K21" s="23">
        <v>1963</v>
      </c>
      <c r="L21" s="65">
        <f>(H21/I21*100)-100</f>
        <v>-49.63944856839873</v>
      </c>
      <c r="M21" s="15">
        <f t="shared" si="0"/>
        <v>791.5</v>
      </c>
      <c r="N21" s="38">
        <v>6</v>
      </c>
      <c r="O21" s="23">
        <v>5839</v>
      </c>
      <c r="P21" s="23">
        <v>15620</v>
      </c>
      <c r="Q21" s="23">
        <v>1317</v>
      </c>
      <c r="R21" s="23">
        <v>3614</v>
      </c>
      <c r="S21" s="65">
        <f>(O21/P21*100)-100</f>
        <v>-62.61843790012804</v>
      </c>
      <c r="T21" s="77">
        <v>73491</v>
      </c>
      <c r="U21" s="15">
        <f t="shared" si="1"/>
        <v>973.1666666666666</v>
      </c>
      <c r="V21" s="77">
        <f t="shared" si="2"/>
        <v>79330</v>
      </c>
      <c r="W21" s="77">
        <v>16797</v>
      </c>
      <c r="X21" s="78">
        <f t="shared" si="3"/>
        <v>18114</v>
      </c>
    </row>
    <row r="22" spans="1:24" ht="12.75">
      <c r="A22" s="74">
        <v>9</v>
      </c>
      <c r="B22" s="74" t="s">
        <v>52</v>
      </c>
      <c r="C22" s="4" t="s">
        <v>73</v>
      </c>
      <c r="D22" s="16" t="s">
        <v>45</v>
      </c>
      <c r="E22" s="16" t="s">
        <v>62</v>
      </c>
      <c r="F22" s="38">
        <v>1</v>
      </c>
      <c r="G22" s="38">
        <v>1</v>
      </c>
      <c r="H22" s="25">
        <v>2182</v>
      </c>
      <c r="I22" s="25"/>
      <c r="J22" s="93">
        <v>456</v>
      </c>
      <c r="K22" s="93"/>
      <c r="L22" s="65"/>
      <c r="M22" s="15">
        <f t="shared" si="0"/>
        <v>2182</v>
      </c>
      <c r="N22" s="39">
        <v>1</v>
      </c>
      <c r="O22" s="15">
        <v>3965</v>
      </c>
      <c r="P22" s="15"/>
      <c r="Q22" s="15">
        <v>838</v>
      </c>
      <c r="R22" s="15"/>
      <c r="S22" s="65"/>
      <c r="T22" s="77">
        <v>3195</v>
      </c>
      <c r="U22" s="15">
        <f t="shared" si="1"/>
        <v>3965</v>
      </c>
      <c r="V22" s="77">
        <f t="shared" si="2"/>
        <v>7160</v>
      </c>
      <c r="W22" s="77">
        <v>750</v>
      </c>
      <c r="X22" s="78">
        <f t="shared" si="3"/>
        <v>1588</v>
      </c>
    </row>
    <row r="23" spans="1:24" ht="12.75">
      <c r="A23" s="74">
        <v>10</v>
      </c>
      <c r="B23" s="74" t="s">
        <v>52</v>
      </c>
      <c r="C23" s="4" t="s">
        <v>72</v>
      </c>
      <c r="D23" s="16" t="s">
        <v>45</v>
      </c>
      <c r="E23" s="16" t="s">
        <v>62</v>
      </c>
      <c r="F23" s="38">
        <v>1</v>
      </c>
      <c r="G23" s="38">
        <v>1</v>
      </c>
      <c r="H23" s="25">
        <v>2814</v>
      </c>
      <c r="I23" s="25"/>
      <c r="J23" s="25">
        <v>509</v>
      </c>
      <c r="K23" s="25"/>
      <c r="L23" s="65"/>
      <c r="M23" s="15">
        <f t="shared" si="0"/>
        <v>2814</v>
      </c>
      <c r="N23" s="39">
        <v>1</v>
      </c>
      <c r="O23" s="15">
        <v>3517</v>
      </c>
      <c r="P23" s="15"/>
      <c r="Q23" s="15">
        <v>653</v>
      </c>
      <c r="R23" s="15"/>
      <c r="S23" s="65"/>
      <c r="T23" s="77">
        <v>4661</v>
      </c>
      <c r="U23" s="15">
        <f t="shared" si="1"/>
        <v>3517</v>
      </c>
      <c r="V23" s="77">
        <f t="shared" si="2"/>
        <v>8178</v>
      </c>
      <c r="W23" s="79">
        <v>1083</v>
      </c>
      <c r="X23" s="78">
        <f t="shared" si="3"/>
        <v>1736</v>
      </c>
    </row>
    <row r="24" spans="1:24" ht="12.75">
      <c r="A24" s="74">
        <v>11</v>
      </c>
      <c r="B24" s="52">
        <v>12</v>
      </c>
      <c r="C24" s="4" t="s">
        <v>70</v>
      </c>
      <c r="D24" s="16" t="s">
        <v>51</v>
      </c>
      <c r="E24" s="16" t="s">
        <v>36</v>
      </c>
      <c r="F24" s="38">
        <v>11</v>
      </c>
      <c r="G24" s="38">
        <v>8</v>
      </c>
      <c r="H24" s="83">
        <v>2393</v>
      </c>
      <c r="I24" s="83">
        <v>2071</v>
      </c>
      <c r="J24" s="91">
        <v>490</v>
      </c>
      <c r="K24" s="91">
        <v>399</v>
      </c>
      <c r="L24" s="65">
        <f aca="true" t="shared" si="4" ref="L24:L29">(H24/I24*100)-100</f>
        <v>15.548044422984077</v>
      </c>
      <c r="M24" s="15">
        <f t="shared" si="0"/>
        <v>299.125</v>
      </c>
      <c r="N24" s="75">
        <v>8</v>
      </c>
      <c r="O24" s="15">
        <v>3250</v>
      </c>
      <c r="P24" s="15">
        <v>4078</v>
      </c>
      <c r="Q24" s="15">
        <v>670</v>
      </c>
      <c r="R24" s="15">
        <v>914</v>
      </c>
      <c r="S24" s="65">
        <f aca="true" t="shared" si="5" ref="S24:S29">(O24/P24*100)-100</f>
        <v>-20.30407062285434</v>
      </c>
      <c r="T24" s="77">
        <v>338315</v>
      </c>
      <c r="U24" s="15">
        <f t="shared" si="1"/>
        <v>406.25</v>
      </c>
      <c r="V24" s="77">
        <f t="shared" si="2"/>
        <v>341565</v>
      </c>
      <c r="W24" s="79">
        <v>79848</v>
      </c>
      <c r="X24" s="78">
        <f t="shared" si="3"/>
        <v>80518</v>
      </c>
    </row>
    <row r="25" spans="1:24" ht="12.75" customHeight="1">
      <c r="A25" s="52">
        <v>12</v>
      </c>
      <c r="B25" s="74">
        <v>9</v>
      </c>
      <c r="C25" s="4">
        <v>2012</v>
      </c>
      <c r="D25" s="16" t="s">
        <v>53</v>
      </c>
      <c r="E25" s="16" t="s">
        <v>42</v>
      </c>
      <c r="F25" s="38">
        <v>8</v>
      </c>
      <c r="G25" s="38">
        <v>15</v>
      </c>
      <c r="H25" s="25">
        <v>2750</v>
      </c>
      <c r="I25" s="25">
        <v>4685</v>
      </c>
      <c r="J25" s="77">
        <v>543</v>
      </c>
      <c r="K25" s="77">
        <v>940</v>
      </c>
      <c r="L25" s="65">
        <f t="shared" si="4"/>
        <v>-41.30202774813234</v>
      </c>
      <c r="M25" s="15">
        <f t="shared" si="0"/>
        <v>183.33333333333334</v>
      </c>
      <c r="N25" s="39">
        <v>15</v>
      </c>
      <c r="O25" s="15">
        <v>3130</v>
      </c>
      <c r="P25" s="15">
        <v>7866</v>
      </c>
      <c r="Q25" s="25">
        <v>644</v>
      </c>
      <c r="R25" s="25">
        <v>1737</v>
      </c>
      <c r="S25" s="65">
        <f t="shared" si="5"/>
        <v>-60.20849224510552</v>
      </c>
      <c r="T25" s="79">
        <v>320552</v>
      </c>
      <c r="U25" s="15">
        <f t="shared" si="1"/>
        <v>208.66666666666666</v>
      </c>
      <c r="V25" s="77">
        <f t="shared" si="2"/>
        <v>323682</v>
      </c>
      <c r="W25" s="77">
        <v>71383</v>
      </c>
      <c r="X25" s="78">
        <f t="shared" si="3"/>
        <v>72027</v>
      </c>
    </row>
    <row r="26" spans="1:24" ht="12.75" customHeight="1">
      <c r="A26" s="74">
        <v>13</v>
      </c>
      <c r="B26" s="74">
        <v>13</v>
      </c>
      <c r="C26" s="4" t="s">
        <v>57</v>
      </c>
      <c r="D26" s="16" t="s">
        <v>45</v>
      </c>
      <c r="E26" s="16" t="s">
        <v>46</v>
      </c>
      <c r="F26" s="38">
        <v>6</v>
      </c>
      <c r="G26" s="38">
        <v>2</v>
      </c>
      <c r="H26" s="15">
        <v>1552</v>
      </c>
      <c r="I26" s="15">
        <v>1720</v>
      </c>
      <c r="J26" s="15">
        <v>277</v>
      </c>
      <c r="K26" s="15">
        <v>319</v>
      </c>
      <c r="L26" s="65">
        <f t="shared" si="4"/>
        <v>-9.767441860465127</v>
      </c>
      <c r="M26" s="15">
        <f t="shared" si="0"/>
        <v>776</v>
      </c>
      <c r="N26" s="75">
        <v>2</v>
      </c>
      <c r="O26" s="15">
        <v>2427</v>
      </c>
      <c r="P26" s="15">
        <v>3005</v>
      </c>
      <c r="Q26" s="15">
        <v>451</v>
      </c>
      <c r="R26" s="15">
        <v>586</v>
      </c>
      <c r="S26" s="65">
        <f t="shared" si="5"/>
        <v>-19.234608985024963</v>
      </c>
      <c r="T26" s="79">
        <v>36752</v>
      </c>
      <c r="U26" s="15">
        <f t="shared" si="1"/>
        <v>1213.5</v>
      </c>
      <c r="V26" s="77">
        <f t="shared" si="2"/>
        <v>39179</v>
      </c>
      <c r="W26" s="77">
        <v>7615</v>
      </c>
      <c r="X26" s="78">
        <f t="shared" si="3"/>
        <v>8066</v>
      </c>
    </row>
    <row r="27" spans="1:24" ht="12.75">
      <c r="A27" s="74">
        <v>14</v>
      </c>
      <c r="B27" s="74">
        <v>11</v>
      </c>
      <c r="C27" s="4" t="s">
        <v>61</v>
      </c>
      <c r="D27" s="16" t="s">
        <v>45</v>
      </c>
      <c r="E27" s="16" t="s">
        <v>62</v>
      </c>
      <c r="F27" s="38">
        <v>5</v>
      </c>
      <c r="G27" s="38">
        <v>4</v>
      </c>
      <c r="H27" s="25">
        <v>1547</v>
      </c>
      <c r="I27" s="25">
        <v>1195</v>
      </c>
      <c r="J27" s="25">
        <v>347</v>
      </c>
      <c r="K27" s="25">
        <v>281</v>
      </c>
      <c r="L27" s="65">
        <f t="shared" si="4"/>
        <v>29.456066945606693</v>
      </c>
      <c r="M27" s="15">
        <f t="shared" si="0"/>
        <v>386.75</v>
      </c>
      <c r="N27" s="75">
        <v>4</v>
      </c>
      <c r="O27" s="23">
        <v>1857</v>
      </c>
      <c r="P27" s="23">
        <v>4324</v>
      </c>
      <c r="Q27" s="23">
        <v>433</v>
      </c>
      <c r="R27" s="23">
        <v>1286</v>
      </c>
      <c r="S27" s="65">
        <f t="shared" si="5"/>
        <v>-57.0536540240518</v>
      </c>
      <c r="T27" s="77">
        <v>15447</v>
      </c>
      <c r="U27" s="15">
        <f t="shared" si="1"/>
        <v>464.25</v>
      </c>
      <c r="V27" s="77">
        <f t="shared" si="2"/>
        <v>17304</v>
      </c>
      <c r="W27" s="79">
        <v>4086</v>
      </c>
      <c r="X27" s="78">
        <f t="shared" si="3"/>
        <v>4519</v>
      </c>
    </row>
    <row r="28" spans="1:24" ht="12.75">
      <c r="A28" s="74">
        <v>15</v>
      </c>
      <c r="B28" s="74">
        <v>8</v>
      </c>
      <c r="C28" s="4" t="s">
        <v>56</v>
      </c>
      <c r="D28" s="16" t="s">
        <v>49</v>
      </c>
      <c r="E28" s="16" t="s">
        <v>50</v>
      </c>
      <c r="F28" s="38">
        <v>7</v>
      </c>
      <c r="G28" s="38">
        <v>13</v>
      </c>
      <c r="H28" s="25">
        <v>1112</v>
      </c>
      <c r="I28" s="25">
        <v>2878</v>
      </c>
      <c r="J28" s="25">
        <v>243</v>
      </c>
      <c r="K28" s="25">
        <v>620</v>
      </c>
      <c r="L28" s="65">
        <f t="shared" si="4"/>
        <v>-61.362056984016675</v>
      </c>
      <c r="M28" s="15">
        <f t="shared" si="0"/>
        <v>85.53846153846153</v>
      </c>
      <c r="N28" s="39">
        <v>13</v>
      </c>
      <c r="O28" s="15">
        <v>1485</v>
      </c>
      <c r="P28" s="15">
        <v>10892</v>
      </c>
      <c r="Q28" s="15">
        <v>333</v>
      </c>
      <c r="R28" s="15">
        <v>2619</v>
      </c>
      <c r="S28" s="65">
        <f t="shared" si="5"/>
        <v>-86.36614028644877</v>
      </c>
      <c r="T28" s="77">
        <v>80645</v>
      </c>
      <c r="U28" s="15">
        <f t="shared" si="1"/>
        <v>114.23076923076923</v>
      </c>
      <c r="V28" s="77">
        <f t="shared" si="2"/>
        <v>82130</v>
      </c>
      <c r="W28" s="79">
        <v>16914</v>
      </c>
      <c r="X28" s="78">
        <f t="shared" si="3"/>
        <v>17247</v>
      </c>
    </row>
    <row r="29" spans="1:24" ht="12.75">
      <c r="A29" s="74">
        <v>16</v>
      </c>
      <c r="B29" s="74">
        <v>10</v>
      </c>
      <c r="C29" s="4" t="s">
        <v>60</v>
      </c>
      <c r="D29" s="16" t="s">
        <v>53</v>
      </c>
      <c r="E29" s="16" t="s">
        <v>42</v>
      </c>
      <c r="F29" s="38">
        <v>5</v>
      </c>
      <c r="G29" s="38">
        <v>5</v>
      </c>
      <c r="H29" s="25">
        <v>971</v>
      </c>
      <c r="I29" s="25">
        <v>3045</v>
      </c>
      <c r="J29" s="91">
        <v>236</v>
      </c>
      <c r="K29" s="91">
        <v>664</v>
      </c>
      <c r="L29" s="65">
        <f t="shared" si="4"/>
        <v>-68.11165845648604</v>
      </c>
      <c r="M29" s="15">
        <f t="shared" si="0"/>
        <v>194.2</v>
      </c>
      <c r="N29" s="75">
        <v>5</v>
      </c>
      <c r="O29" s="23">
        <v>1143</v>
      </c>
      <c r="P29" s="23">
        <v>5832</v>
      </c>
      <c r="Q29" s="23">
        <v>295</v>
      </c>
      <c r="R29" s="23">
        <v>1429</v>
      </c>
      <c r="S29" s="65">
        <f t="shared" si="5"/>
        <v>-80.40123456790124</v>
      </c>
      <c r="T29" s="77">
        <v>27792</v>
      </c>
      <c r="U29" s="15">
        <f t="shared" si="1"/>
        <v>228.6</v>
      </c>
      <c r="V29" s="77">
        <f t="shared" si="2"/>
        <v>28935</v>
      </c>
      <c r="W29" s="77">
        <v>6503</v>
      </c>
      <c r="X29" s="78">
        <f t="shared" si="3"/>
        <v>6798</v>
      </c>
    </row>
    <row r="30" spans="1:24" ht="12.75">
      <c r="A30" s="74">
        <v>17</v>
      </c>
      <c r="B30" s="74" t="s">
        <v>52</v>
      </c>
      <c r="C30" s="4" t="s">
        <v>74</v>
      </c>
      <c r="D30" s="16" t="s">
        <v>45</v>
      </c>
      <c r="E30" s="16" t="s">
        <v>62</v>
      </c>
      <c r="F30" s="38">
        <v>2</v>
      </c>
      <c r="G30" s="38">
        <v>1</v>
      </c>
      <c r="H30" s="15">
        <v>624</v>
      </c>
      <c r="I30" s="15">
        <v>1709</v>
      </c>
      <c r="J30" s="93">
        <v>120</v>
      </c>
      <c r="K30" s="93">
        <v>335</v>
      </c>
      <c r="L30" s="65"/>
      <c r="M30" s="15">
        <f t="shared" si="0"/>
        <v>624</v>
      </c>
      <c r="N30" s="75">
        <v>1</v>
      </c>
      <c r="O30" s="76">
        <v>1007</v>
      </c>
      <c r="P30" s="76">
        <v>2910</v>
      </c>
      <c r="Q30" s="76">
        <v>204</v>
      </c>
      <c r="R30" s="76">
        <v>601</v>
      </c>
      <c r="S30" s="65"/>
      <c r="T30" s="77">
        <v>6590</v>
      </c>
      <c r="U30" s="15">
        <f t="shared" si="1"/>
        <v>1007</v>
      </c>
      <c r="V30" s="77">
        <f t="shared" si="2"/>
        <v>7597</v>
      </c>
      <c r="W30" s="77">
        <v>1448</v>
      </c>
      <c r="X30" s="78">
        <f t="shared" si="3"/>
        <v>1652</v>
      </c>
    </row>
    <row r="31" spans="1:24" ht="12.75">
      <c r="A31" s="74">
        <v>18</v>
      </c>
      <c r="B31" s="74">
        <v>14</v>
      </c>
      <c r="C31" s="4" t="s">
        <v>66</v>
      </c>
      <c r="D31" s="16" t="s">
        <v>45</v>
      </c>
      <c r="E31" s="16" t="s">
        <v>46</v>
      </c>
      <c r="F31" s="38">
        <v>3</v>
      </c>
      <c r="G31" s="38">
        <v>1</v>
      </c>
      <c r="H31" s="25">
        <v>507</v>
      </c>
      <c r="I31" s="25">
        <v>574</v>
      </c>
      <c r="J31" s="25">
        <v>109</v>
      </c>
      <c r="K31" s="25">
        <v>120</v>
      </c>
      <c r="L31" s="65">
        <f>(H31/I31*100)-100</f>
        <v>-11.672473867595826</v>
      </c>
      <c r="M31" s="15">
        <f t="shared" si="0"/>
        <v>507</v>
      </c>
      <c r="N31" s="38">
        <v>1</v>
      </c>
      <c r="O31" s="15">
        <v>765</v>
      </c>
      <c r="P31" s="15">
        <v>1078</v>
      </c>
      <c r="Q31" s="15">
        <v>166</v>
      </c>
      <c r="R31" s="15">
        <v>235</v>
      </c>
      <c r="S31" s="65">
        <f>(O31/P31*100)-100</f>
        <v>-29.035250463821896</v>
      </c>
      <c r="T31" s="94">
        <v>3457</v>
      </c>
      <c r="U31" s="15">
        <f t="shared" si="1"/>
        <v>765</v>
      </c>
      <c r="V31" s="77">
        <f t="shared" si="2"/>
        <v>4222</v>
      </c>
      <c r="W31" s="77">
        <v>946</v>
      </c>
      <c r="X31" s="78">
        <f t="shared" si="3"/>
        <v>1112</v>
      </c>
    </row>
    <row r="32" spans="1:24" ht="12.75">
      <c r="A32" s="74">
        <v>19</v>
      </c>
      <c r="B32" s="74">
        <v>15</v>
      </c>
      <c r="C32" s="4" t="s">
        <v>54</v>
      </c>
      <c r="D32" s="16" t="s">
        <v>45</v>
      </c>
      <c r="E32" s="16" t="s">
        <v>44</v>
      </c>
      <c r="F32" s="38">
        <v>9</v>
      </c>
      <c r="G32" s="38">
        <v>6</v>
      </c>
      <c r="H32" s="15">
        <v>343</v>
      </c>
      <c r="I32" s="15">
        <v>644</v>
      </c>
      <c r="J32" s="15">
        <v>107</v>
      </c>
      <c r="K32" s="15">
        <v>178</v>
      </c>
      <c r="L32" s="65">
        <f>(H32/I32*100)-100</f>
        <v>-46.7391304347826</v>
      </c>
      <c r="M32" s="15">
        <f t="shared" si="0"/>
        <v>57.166666666666664</v>
      </c>
      <c r="N32" s="39">
        <v>6</v>
      </c>
      <c r="O32" s="15">
        <v>486</v>
      </c>
      <c r="P32" s="15">
        <v>993</v>
      </c>
      <c r="Q32" s="15">
        <v>156</v>
      </c>
      <c r="R32" s="15">
        <v>296</v>
      </c>
      <c r="S32" s="67">
        <f>(O32/P32*100)-100</f>
        <v>-51.05740181268882</v>
      </c>
      <c r="T32" s="84">
        <v>103069</v>
      </c>
      <c r="U32" s="15">
        <f t="shared" si="1"/>
        <v>81</v>
      </c>
      <c r="V32" s="77">
        <f t="shared" si="2"/>
        <v>103555</v>
      </c>
      <c r="W32" s="77">
        <v>24438</v>
      </c>
      <c r="X32" s="78">
        <f t="shared" si="3"/>
        <v>24594</v>
      </c>
    </row>
    <row r="33" spans="1:24" ht="13.5" thickBot="1">
      <c r="A33" s="51">
        <v>20</v>
      </c>
      <c r="B33" s="74">
        <v>16</v>
      </c>
      <c r="C33" s="4" t="s">
        <v>55</v>
      </c>
      <c r="D33" s="16" t="s">
        <v>43</v>
      </c>
      <c r="E33" s="16" t="s">
        <v>44</v>
      </c>
      <c r="F33" s="38">
        <v>7</v>
      </c>
      <c r="G33" s="38">
        <v>6</v>
      </c>
      <c r="H33" s="15">
        <v>101</v>
      </c>
      <c r="I33" s="15">
        <v>206</v>
      </c>
      <c r="J33" s="15">
        <v>25</v>
      </c>
      <c r="K33" s="15">
        <v>58</v>
      </c>
      <c r="L33" s="65">
        <f>(H33/I33*100)-100</f>
        <v>-50.970873786407765</v>
      </c>
      <c r="M33" s="15">
        <f t="shared" si="0"/>
        <v>16.833333333333332</v>
      </c>
      <c r="N33" s="38">
        <v>6</v>
      </c>
      <c r="O33" s="23">
        <v>101</v>
      </c>
      <c r="P33" s="23">
        <v>404</v>
      </c>
      <c r="Q33" s="15">
        <v>25</v>
      </c>
      <c r="R33" s="15">
        <v>117</v>
      </c>
      <c r="S33" s="65">
        <f>(O33/P33*100)-100</f>
        <v>-75</v>
      </c>
      <c r="T33" s="84">
        <v>22188</v>
      </c>
      <c r="U33" s="15">
        <f t="shared" si="1"/>
        <v>16.833333333333332</v>
      </c>
      <c r="V33" s="77">
        <f t="shared" si="2"/>
        <v>22289</v>
      </c>
      <c r="W33" s="77">
        <v>5210</v>
      </c>
      <c r="X33" s="78">
        <f t="shared" si="3"/>
        <v>5235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136</v>
      </c>
      <c r="H34" s="32">
        <f>SUM(H14:H33)</f>
        <v>264511</v>
      </c>
      <c r="I34" s="32">
        <v>293386</v>
      </c>
      <c r="J34" s="32">
        <f>SUM(J14:J33)</f>
        <v>52202</v>
      </c>
      <c r="K34" s="32">
        <v>57775</v>
      </c>
      <c r="L34" s="70">
        <f>(H34/I34*100)-100</f>
        <v>-9.8419829167036</v>
      </c>
      <c r="M34" s="33">
        <f t="shared" si="0"/>
        <v>1944.9338235294117</v>
      </c>
      <c r="N34" s="35">
        <f>SUM(N14:N33)</f>
        <v>136</v>
      </c>
      <c r="O34" s="32">
        <f>SUM(O14:O33)</f>
        <v>356458</v>
      </c>
      <c r="P34" s="32">
        <v>551109</v>
      </c>
      <c r="Q34" s="32">
        <f>SUM(Q14:Q33)</f>
        <v>73183</v>
      </c>
      <c r="R34" s="32">
        <v>119850</v>
      </c>
      <c r="S34" s="70">
        <f>(O34/P34*100)-100</f>
        <v>-35.31987320112718</v>
      </c>
      <c r="T34" s="80">
        <f>SUM(T14:T33)</f>
        <v>2175189</v>
      </c>
      <c r="U34" s="33">
        <f t="shared" si="1"/>
        <v>2621.014705882353</v>
      </c>
      <c r="V34" s="82">
        <f>SUM(V14:V33)</f>
        <v>2531647</v>
      </c>
      <c r="W34" s="81">
        <f>SUM(W14:W33)</f>
        <v>489260</v>
      </c>
      <c r="X34" s="36">
        <f>SUM(X14:X33)</f>
        <v>562443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01 - Jan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0.6936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31 - Dec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40185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AVATAR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3</v>
      </c>
      <c r="G14" s="38">
        <f>'WEEKLY COMPETITIVE REPORT'!G14</f>
        <v>18</v>
      </c>
      <c r="H14" s="15">
        <f>'WEEKLY COMPETITIVE REPORT'!H14/X4</f>
        <v>176730.10380622838</v>
      </c>
      <c r="I14" s="15">
        <f>'WEEKLY COMPETITIVE REPORT'!I14/X4</f>
        <v>210334.48673587083</v>
      </c>
      <c r="J14" s="23">
        <f>'WEEKLY COMPETITIVE REPORT'!J14</f>
        <v>21469</v>
      </c>
      <c r="K14" s="23">
        <f>'WEEKLY COMPETITIVE REPORT'!K14</f>
        <v>26182</v>
      </c>
      <c r="L14" s="65">
        <f>'WEEKLY COMPETITIVE REPORT'!L14</f>
        <v>-15.976639613950425</v>
      </c>
      <c r="M14" s="15">
        <f aca="true" t="shared" si="0" ref="M14:M20">H14/G14</f>
        <v>9818.33910034602</v>
      </c>
      <c r="N14" s="38">
        <f>'WEEKLY COMPETITIVE REPORT'!N14</f>
        <v>18</v>
      </c>
      <c r="O14" s="15">
        <f>'WEEKLY COMPETITIVE REPORT'!O14/X4</f>
        <v>254777.97001153402</v>
      </c>
      <c r="P14" s="15">
        <f>'WEEKLY COMPETITIVE REPORT'!P14/X4</f>
        <v>381092.8489042676</v>
      </c>
      <c r="Q14" s="23">
        <f>'WEEKLY COMPETITIVE REPORT'!Q14</f>
        <v>32789</v>
      </c>
      <c r="R14" s="23">
        <f>'WEEKLY COMPETITIVE REPORT'!R14</f>
        <v>51219</v>
      </c>
      <c r="S14" s="65">
        <f>'WEEKLY COMPETITIVE REPORT'!S14</f>
        <v>-33.14543404735062</v>
      </c>
      <c r="T14" s="15">
        <f>'WEEKLY COMPETITIVE REPORT'!T14/X4</f>
        <v>626557.0934256056</v>
      </c>
      <c r="U14" s="15">
        <f aca="true" t="shared" si="1" ref="U14:U20">O14/N14</f>
        <v>14154.331667307446</v>
      </c>
      <c r="V14" s="26">
        <f aca="true" t="shared" si="2" ref="V14:V20">O14+T14</f>
        <v>881335.0634371396</v>
      </c>
      <c r="W14" s="23">
        <f>'WEEKLY COMPETITIVE REPORT'!W14</f>
        <v>84975</v>
      </c>
      <c r="X14" s="57">
        <f>'WEEKLY COMPETITIVE REPORT'!X14</f>
        <v>117764</v>
      </c>
    </row>
    <row r="15" spans="1:24" ht="12.75">
      <c r="A15" s="51">
        <v>2</v>
      </c>
      <c r="B15" s="4">
        <f>'WEEKLY COMPETITIVE REPORT'!B15</f>
        <v>3</v>
      </c>
      <c r="C15" s="4" t="str">
        <f>'WEEKLY COMPETITIVE REPORT'!C15</f>
        <v>IT'S COMPLICATED</v>
      </c>
      <c r="D15" s="4" t="str">
        <f>'WEEKLY COMPETITIVE REPORT'!D15</f>
        <v>UNI</v>
      </c>
      <c r="E15" s="4" t="str">
        <f>'WEEKLY COMPETITIVE REPORT'!E15</f>
        <v>Karantanija</v>
      </c>
      <c r="F15" s="38">
        <f>'WEEKLY COMPETITIVE REPORT'!F15</f>
        <v>2</v>
      </c>
      <c r="G15" s="38">
        <f>'WEEKLY COMPETITIVE REPORT'!G15</f>
        <v>8</v>
      </c>
      <c r="H15" s="15">
        <f>'WEEKLY COMPETITIVE REPORT'!H15/X4</f>
        <v>50816.03229527105</v>
      </c>
      <c r="I15" s="15">
        <f>'WEEKLY COMPETITIVE REPORT'!I15/X4</f>
        <v>62540.369088811996</v>
      </c>
      <c r="J15" s="23">
        <f>'WEEKLY COMPETITIVE REPORT'!J15</f>
        <v>7403</v>
      </c>
      <c r="K15" s="23">
        <f>'WEEKLY COMPETITIVE REPORT'!K15</f>
        <v>9123</v>
      </c>
      <c r="L15" s="65">
        <f>'WEEKLY COMPETITIVE REPORT'!L15</f>
        <v>-18.746830190419104</v>
      </c>
      <c r="M15" s="15">
        <f t="shared" si="0"/>
        <v>6352.004036908881</v>
      </c>
      <c r="N15" s="38">
        <f>'WEEKLY COMPETITIVE REPORT'!N15</f>
        <v>8</v>
      </c>
      <c r="O15" s="15">
        <f>'WEEKLY COMPETITIVE REPORT'!O15/X4</f>
        <v>65457.03575547866</v>
      </c>
      <c r="P15" s="15">
        <f>'WEEKLY COMPETITIVE REPORT'!P15/X4</f>
        <v>108416.95501730104</v>
      </c>
      <c r="Q15" s="23">
        <f>'WEEKLY COMPETITIVE REPORT'!Q15</f>
        <v>10153</v>
      </c>
      <c r="R15" s="23">
        <f>'WEEKLY COMPETITIVE REPORT'!R15</f>
        <v>17456</v>
      </c>
      <c r="S15" s="65">
        <f>'WEEKLY COMPETITIVE REPORT'!S15</f>
        <v>-39.624724061810156</v>
      </c>
      <c r="T15" s="15">
        <f>'WEEKLY COMPETITIVE REPORT'!T15/X4</f>
        <v>111048.15455594003</v>
      </c>
      <c r="U15" s="15">
        <f t="shared" si="1"/>
        <v>8182.129469434833</v>
      </c>
      <c r="V15" s="26">
        <f t="shared" si="2"/>
        <v>176505.19031141867</v>
      </c>
      <c r="W15" s="23">
        <f>'WEEKLY COMPETITIVE REPORT'!W15</f>
        <v>17958</v>
      </c>
      <c r="X15" s="57">
        <f>'WEEKLY COMPETITIVE REPORT'!X15</f>
        <v>28111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PLANET 51</v>
      </c>
      <c r="D16" s="4" t="str">
        <f>'WEEKLY COMPETITIVE REPORT'!D16</f>
        <v>INDEP</v>
      </c>
      <c r="E16" s="4" t="str">
        <f>'WEEKLY COMPETITIVE REPORT'!E16</f>
        <v>Karantanija</v>
      </c>
      <c r="F16" s="38">
        <f>'WEEKLY COMPETITIVE REPORT'!F16</f>
        <v>1</v>
      </c>
      <c r="G16" s="38">
        <f>'WEEKLY COMPETITIVE REPORT'!G16</f>
        <v>10</v>
      </c>
      <c r="H16" s="15">
        <f>'WEEKLY COMPETITIVE REPORT'!H16/X4</f>
        <v>46917.53171856978</v>
      </c>
      <c r="I16" s="15">
        <f>'WEEKLY COMPETITIVE REPORT'!I16/X4</f>
        <v>0</v>
      </c>
      <c r="J16" s="23">
        <f>'WEEKLY COMPETITIVE REPORT'!J16</f>
        <v>7165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4691.753171856978</v>
      </c>
      <c r="N16" s="38">
        <f>'WEEKLY COMPETITIVE REPORT'!N16</f>
        <v>10</v>
      </c>
      <c r="O16" s="15">
        <f>'WEEKLY COMPETITIVE REPORT'!O16/X4</f>
        <v>58438.581314878895</v>
      </c>
      <c r="P16" s="15">
        <f>'WEEKLY COMPETITIVE REPORT'!P16/X4</f>
        <v>0</v>
      </c>
      <c r="Q16" s="23">
        <f>'WEEKLY COMPETITIVE REPORT'!Q16</f>
        <v>9210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0</v>
      </c>
      <c r="U16" s="15">
        <f t="shared" si="1"/>
        <v>5843.858131487889</v>
      </c>
      <c r="V16" s="26">
        <f t="shared" si="2"/>
        <v>58438.581314878895</v>
      </c>
      <c r="W16" s="23">
        <f>'WEEKLY COMPETITIVE REPORT'!W16</f>
        <v>0</v>
      </c>
      <c r="X16" s="57">
        <f>'WEEKLY COMPETITIVE REPORT'!X16</f>
        <v>9210</v>
      </c>
    </row>
    <row r="17" spans="1:24" ht="12.75">
      <c r="A17" s="51">
        <v>4</v>
      </c>
      <c r="B17" s="4">
        <f>'WEEKLY COMPETITIVE REPORT'!B17</f>
        <v>2</v>
      </c>
      <c r="C17" s="4" t="str">
        <f>'WEEKLY COMPETITIVE REPORT'!C17</f>
        <v>NIKO</v>
      </c>
      <c r="D17" s="4" t="str">
        <f>'WEEKLY COMPETITIVE REPORT'!D17</f>
        <v>INDEP</v>
      </c>
      <c r="E17" s="4" t="str">
        <f>'WEEKLY COMPETITIVE REPORT'!E17</f>
        <v>Karantanija</v>
      </c>
      <c r="F17" s="38">
        <f>'WEEKLY COMPETITIVE REPORT'!F17</f>
        <v>5</v>
      </c>
      <c r="G17" s="38">
        <f>'WEEKLY COMPETITIVE REPORT'!G17</f>
        <v>8</v>
      </c>
      <c r="H17" s="15">
        <f>'WEEKLY COMPETITIVE REPORT'!H17/X4</f>
        <v>38432.814302191466</v>
      </c>
      <c r="I17" s="15">
        <f>'WEEKLY COMPETITIVE REPORT'!I17/X4</f>
        <v>66030.85351787774</v>
      </c>
      <c r="J17" s="23">
        <f>'WEEKLY COMPETITIVE REPORT'!J17</f>
        <v>6169</v>
      </c>
      <c r="K17" s="23">
        <f>'WEEKLY COMPETITIVE REPORT'!K17</f>
        <v>10293</v>
      </c>
      <c r="L17" s="65">
        <f>'WEEKLY COMPETITIVE REPORT'!L17</f>
        <v>-41.795672394593765</v>
      </c>
      <c r="M17" s="15">
        <f t="shared" si="0"/>
        <v>4804.101787773933</v>
      </c>
      <c r="N17" s="38">
        <f>'WEEKLY COMPETITIVE REPORT'!N17</f>
        <v>8</v>
      </c>
      <c r="O17" s="15">
        <f>'WEEKLY COMPETITIVE REPORT'!O17/X4</f>
        <v>47600.92272202999</v>
      </c>
      <c r="P17" s="15">
        <f>'WEEKLY COMPETITIVE REPORT'!P17/X4</f>
        <v>136160.61130334486</v>
      </c>
      <c r="Q17" s="23">
        <f>'WEEKLY COMPETITIVE REPORT'!Q17</f>
        <v>7763</v>
      </c>
      <c r="R17" s="23">
        <f>'WEEKLY COMPETITIVE REPORT'!R17</f>
        <v>23447</v>
      </c>
      <c r="S17" s="65">
        <f>'WEEKLY COMPETITIVE REPORT'!S17</f>
        <v>-65.04060736332737</v>
      </c>
      <c r="T17" s="15">
        <f>'WEEKLY COMPETITIVE REPORT'!T17/X4</f>
        <v>383408.3044982699</v>
      </c>
      <c r="U17" s="15">
        <f t="shared" si="1"/>
        <v>5950.115340253748</v>
      </c>
      <c r="V17" s="26">
        <f t="shared" si="2"/>
        <v>431009.2272202999</v>
      </c>
      <c r="W17" s="23">
        <f>'WEEKLY COMPETITIVE REPORT'!W17</f>
        <v>66122</v>
      </c>
      <c r="X17" s="57">
        <f>'WEEKLY COMPETITIVE REPORT'!X17</f>
        <v>73885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OLD DOGS</v>
      </c>
      <c r="D18" s="4" t="str">
        <f>'WEEKLY COMPETITIVE REPORT'!D18</f>
        <v>WDI</v>
      </c>
      <c r="E18" s="4" t="str">
        <f>'WEEKLY COMPETITIVE REPORT'!E18</f>
        <v>CENEX</v>
      </c>
      <c r="F18" s="38">
        <f>'WEEKLY COMPETITIVE REPORT'!F18</f>
        <v>4</v>
      </c>
      <c r="G18" s="38">
        <f>'WEEKLY COMPETITIVE REPORT'!G18</f>
        <v>6</v>
      </c>
      <c r="H18" s="15">
        <f>'WEEKLY COMPETITIVE REPORT'!H18/X4</f>
        <v>21235.58246828143</v>
      </c>
      <c r="I18" s="15">
        <f>'WEEKLY COMPETITIVE REPORT'!I18/X4</f>
        <v>23793.25259515571</v>
      </c>
      <c r="J18" s="23">
        <f>'WEEKLY COMPETITIVE REPORT'!J18</f>
        <v>3138</v>
      </c>
      <c r="K18" s="23">
        <f>'WEEKLY COMPETITIVE REPORT'!K18</f>
        <v>3533</v>
      </c>
      <c r="L18" s="65">
        <f>'WEEKLY COMPETITIVE REPORT'!L18</f>
        <v>-10.74956068593589</v>
      </c>
      <c r="M18" s="15">
        <f t="shared" si="0"/>
        <v>3539.2637447135717</v>
      </c>
      <c r="N18" s="38">
        <f>'WEEKLY COMPETITIVE REPORT'!N18</f>
        <v>6</v>
      </c>
      <c r="O18" s="15">
        <f>'WEEKLY COMPETITIVE REPORT'!O18/X4</f>
        <v>25507.497116493658</v>
      </c>
      <c r="P18" s="15">
        <f>'WEEKLY COMPETITIVE REPORT'!P18/X4</f>
        <v>46141.86851211073</v>
      </c>
      <c r="Q18" s="23">
        <f>'WEEKLY COMPETITIVE REPORT'!Q18</f>
        <v>3953</v>
      </c>
      <c r="R18" s="23">
        <f>'WEEKLY COMPETITIVE REPORT'!R18</f>
        <v>7798</v>
      </c>
      <c r="S18" s="65">
        <f>'WEEKLY COMPETITIVE REPORT'!S18</f>
        <v>-44.71941007374078</v>
      </c>
      <c r="T18" s="15">
        <f>'WEEKLY COMPETITIVE REPORT'!T18/X4</f>
        <v>103559.68858131488</v>
      </c>
      <c r="U18" s="15">
        <f t="shared" si="1"/>
        <v>4251.24951941561</v>
      </c>
      <c r="V18" s="26">
        <f t="shared" si="2"/>
        <v>129067.18569780854</v>
      </c>
      <c r="W18" s="23">
        <f>'WEEKLY COMPETITIVE REPORT'!W18</f>
        <v>17174</v>
      </c>
      <c r="X18" s="57">
        <f>'WEEKLY COMPETITIVE REPORT'!X18</f>
        <v>21127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NEW MOON</v>
      </c>
      <c r="D19" s="4" t="str">
        <f>'WEEKLY COMPETITIVE REPORT'!D19</f>
        <v>INDEP</v>
      </c>
      <c r="E19" s="4" t="str">
        <f>'WEEKLY COMPETITIVE REPORT'!E19</f>
        <v>Blitz</v>
      </c>
      <c r="F19" s="38">
        <f>'WEEKLY COMPETITIVE REPORT'!F19</f>
        <v>6</v>
      </c>
      <c r="G19" s="38">
        <f>'WEEKLY COMPETITIVE REPORT'!G19</f>
        <v>12</v>
      </c>
      <c r="H19" s="15">
        <f>'WEEKLY COMPETITIVE REPORT'!H19/X4</f>
        <v>8708.189158016148</v>
      </c>
      <c r="I19" s="15">
        <f>'WEEKLY COMPETITIVE REPORT'!I19/X4</f>
        <v>11593.137254901962</v>
      </c>
      <c r="J19" s="23">
        <f>'WEEKLY COMPETITIVE REPORT'!J19</f>
        <v>1345</v>
      </c>
      <c r="K19" s="23">
        <f>'WEEKLY COMPETITIVE REPORT'!K19</f>
        <v>1613</v>
      </c>
      <c r="L19" s="65">
        <f>'WEEKLY COMPETITIVE REPORT'!L19</f>
        <v>-24.884964556647176</v>
      </c>
      <c r="M19" s="15">
        <f t="shared" si="0"/>
        <v>725.682429834679</v>
      </c>
      <c r="N19" s="38">
        <f>'WEEKLY COMPETITIVE REPORT'!N19</f>
        <v>12</v>
      </c>
      <c r="O19" s="15">
        <f>'WEEKLY COMPETITIVE REPORT'!O19/X4</f>
        <v>10869.377162629758</v>
      </c>
      <c r="P19" s="15">
        <f>'WEEKLY COMPETITIVE REPORT'!P19/X4</f>
        <v>26911.764705882353</v>
      </c>
      <c r="Q19" s="23">
        <f>'WEEKLY COMPETITIVE REPORT'!Q19</f>
        <v>1730</v>
      </c>
      <c r="R19" s="23">
        <f>'WEEKLY COMPETITIVE REPORT'!R19</f>
        <v>4361</v>
      </c>
      <c r="S19" s="65">
        <f>'WEEKLY COMPETITIVE REPORT'!S19</f>
        <v>-59.611057537769206</v>
      </c>
      <c r="T19" s="15">
        <f>'WEEKLY COMPETITIVE REPORT'!T19/X4</f>
        <v>359743.3679354095</v>
      </c>
      <c r="U19" s="15">
        <f t="shared" si="1"/>
        <v>905.7814302191465</v>
      </c>
      <c r="V19" s="26">
        <f t="shared" si="2"/>
        <v>370612.7450980392</v>
      </c>
      <c r="W19" s="23">
        <f>'WEEKLY COMPETITIVE REPORT'!W19</f>
        <v>56672</v>
      </c>
      <c r="X19" s="57">
        <f>'WEEKLY COMPETITIVE REPORT'!X19</f>
        <v>58402</v>
      </c>
    </row>
    <row r="20" spans="1:24" ht="12.75">
      <c r="A20" s="52">
        <v>7</v>
      </c>
      <c r="B20" s="4">
        <f>'WEEKLY COMPETITIVE REPORT'!B20</f>
        <v>7</v>
      </c>
      <c r="C20" s="4" t="str">
        <f>'WEEKLY COMPETITIVE REPORT'!C20</f>
        <v>LOVE HAPPENS</v>
      </c>
      <c r="D20" s="4" t="str">
        <f>'WEEKLY COMPETITIVE REPORT'!D20</f>
        <v>INDEP</v>
      </c>
      <c r="E20" s="4" t="str">
        <f>'WEEKLY COMPETITIVE REPORT'!E20</f>
        <v>Cinemania</v>
      </c>
      <c r="F20" s="38">
        <f>'WEEKLY COMPETITIVE REPORT'!F20</f>
        <v>4</v>
      </c>
      <c r="G20" s="38">
        <f>'WEEKLY COMPETITIVE REPORT'!G20</f>
        <v>5</v>
      </c>
      <c r="H20" s="15">
        <f>'WEEKLY COMPETITIVE REPORT'!H20/X4</f>
        <v>7312.572087658593</v>
      </c>
      <c r="I20" s="15">
        <f>'WEEKLY COMPETITIVE REPORT'!I20/X4</f>
        <v>10566.608996539793</v>
      </c>
      <c r="J20" s="23">
        <f>'WEEKLY COMPETITIVE REPORT'!J20</f>
        <v>1042</v>
      </c>
      <c r="K20" s="23">
        <f>'WEEKLY COMPETITIVE REPORT'!K20</f>
        <v>1489</v>
      </c>
      <c r="L20" s="65">
        <f>'WEEKLY COMPETITIVE REPORT'!L20</f>
        <v>-30.79547005048437</v>
      </c>
      <c r="M20" s="15">
        <f t="shared" si="0"/>
        <v>1462.5144175317187</v>
      </c>
      <c r="N20" s="38">
        <f>'WEEKLY COMPETITIVE REPORT'!N20</f>
        <v>5</v>
      </c>
      <c r="O20" s="15">
        <f>'WEEKLY COMPETITIVE REPORT'!O20/X4</f>
        <v>9502.595155709343</v>
      </c>
      <c r="P20" s="15">
        <f>'WEEKLY COMPETITIVE REPORT'!P20/X4</f>
        <v>17851.7877739331</v>
      </c>
      <c r="Q20" s="23">
        <f>'WEEKLY COMPETITIVE REPORT'!Q20</f>
        <v>1400</v>
      </c>
      <c r="R20" s="23">
        <f>'WEEKLY COMPETITIVE REPORT'!R20</f>
        <v>2736</v>
      </c>
      <c r="S20" s="65">
        <f>'WEEKLY COMPETITIVE REPORT'!S20</f>
        <v>-46.769504118882246</v>
      </c>
      <c r="T20" s="15">
        <f>'WEEKLY COMPETITIVE REPORT'!T20/X4</f>
        <v>57890.71510957324</v>
      </c>
      <c r="U20" s="15">
        <f t="shared" si="1"/>
        <v>1900.5190311418687</v>
      </c>
      <c r="V20" s="26">
        <f t="shared" si="2"/>
        <v>67393.31026528258</v>
      </c>
      <c r="W20" s="23">
        <f>'WEEKLY COMPETITIVE REPORT'!W20</f>
        <v>9338</v>
      </c>
      <c r="X20" s="57">
        <f>'WEEKLY COMPETITIVE REPORT'!X20</f>
        <v>10738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PARANORMAL ACTIVITY</v>
      </c>
      <c r="D21" s="4" t="str">
        <f>'WEEKLY COMPETITIVE REPORT'!D21</f>
        <v>INDEP</v>
      </c>
      <c r="E21" s="4" t="str">
        <f>'WEEKLY COMPETITIVE REPORT'!E21</f>
        <v>Karantanija</v>
      </c>
      <c r="F21" s="38">
        <f>'WEEKLY COMPETITIVE REPORT'!F21</f>
        <v>4</v>
      </c>
      <c r="G21" s="38">
        <f>'WEEKLY COMPETITIVE REPORT'!G21</f>
        <v>6</v>
      </c>
      <c r="H21" s="15">
        <f>'WEEKLY COMPETITIVE REPORT'!H21/X4</f>
        <v>6846.885813148789</v>
      </c>
      <c r="I21" s="15">
        <f>'WEEKLY COMPETITIVE REPORT'!I21/X4</f>
        <v>13595.732410611303</v>
      </c>
      <c r="J21" s="23">
        <f>'WEEKLY COMPETITIVE REPORT'!J21</f>
        <v>1009</v>
      </c>
      <c r="K21" s="23">
        <f>'WEEKLY COMPETITIVE REPORT'!K21</f>
        <v>1963</v>
      </c>
      <c r="L21" s="65">
        <f>'WEEKLY COMPETITIVE REPORT'!L21</f>
        <v>-49.63944856839873</v>
      </c>
      <c r="M21" s="15">
        <f aca="true" t="shared" si="3" ref="M21:M33">H21/G21</f>
        <v>1141.147635524798</v>
      </c>
      <c r="N21" s="38">
        <f>'WEEKLY COMPETITIVE REPORT'!N21</f>
        <v>6</v>
      </c>
      <c r="O21" s="15">
        <f>'WEEKLY COMPETITIVE REPORT'!O21/X4</f>
        <v>8418.396770472895</v>
      </c>
      <c r="P21" s="15">
        <f>'WEEKLY COMPETITIVE REPORT'!P21/X4</f>
        <v>22520.184544405998</v>
      </c>
      <c r="Q21" s="23">
        <f>'WEEKLY COMPETITIVE REPORT'!Q21</f>
        <v>1317</v>
      </c>
      <c r="R21" s="23">
        <f>'WEEKLY COMPETITIVE REPORT'!R21</f>
        <v>3614</v>
      </c>
      <c r="S21" s="65">
        <f>'WEEKLY COMPETITIVE REPORT'!S21</f>
        <v>-62.61843790012804</v>
      </c>
      <c r="T21" s="15">
        <f>'WEEKLY COMPETITIVE REPORT'!T21/X4</f>
        <v>105955.88235294117</v>
      </c>
      <c r="U21" s="15">
        <f aca="true" t="shared" si="4" ref="U21:U33">O21/N21</f>
        <v>1403.066128412149</v>
      </c>
      <c r="V21" s="26">
        <f aca="true" t="shared" si="5" ref="V21:V33">O21+T21</f>
        <v>114374.27912341408</v>
      </c>
      <c r="W21" s="23">
        <f>'WEEKLY COMPETITIVE REPORT'!W21</f>
        <v>16797</v>
      </c>
      <c r="X21" s="57">
        <f>'WEEKLY COMPETITIVE REPORT'!X21</f>
        <v>18114</v>
      </c>
    </row>
    <row r="22" spans="1:24" ht="12.75">
      <c r="A22" s="51">
        <v>9</v>
      </c>
      <c r="B22" s="4" t="str">
        <f>'WEEKLY COMPETITIVE REPORT'!B22</f>
        <v>New</v>
      </c>
      <c r="C22" s="4" t="str">
        <f>'WEEKLY COMPETITIVE REPORT'!C22</f>
        <v>COCO CHANEL &amp; IGOR STRAVINSKY</v>
      </c>
      <c r="D22" s="4" t="str">
        <f>'WEEKLY COMPETITIVE REPORT'!D22</f>
        <v>INDEP</v>
      </c>
      <c r="E22" s="4" t="str">
        <f>'WEEKLY COMPETITIVE REPORT'!E22</f>
        <v>FIVIA</v>
      </c>
      <c r="F22" s="38">
        <f>'WEEKLY COMPETITIVE REPORT'!F22</f>
        <v>1</v>
      </c>
      <c r="G22" s="38">
        <f>'WEEKLY COMPETITIVE REPORT'!G22</f>
        <v>1</v>
      </c>
      <c r="H22" s="15">
        <f>'WEEKLY COMPETITIVE REPORT'!H22/X4</f>
        <v>3145.9054209919263</v>
      </c>
      <c r="I22" s="15">
        <f>'WEEKLY COMPETITIVE REPORT'!I22/X4</f>
        <v>0</v>
      </c>
      <c r="J22" s="23">
        <f>'WEEKLY COMPETITIVE REPORT'!J22</f>
        <v>456</v>
      </c>
      <c r="K22" s="23">
        <f>'WEEKLY COMPETITIVE REPORT'!K22</f>
        <v>0</v>
      </c>
      <c r="L22" s="65">
        <f>'WEEKLY COMPETITIVE REPORT'!L22</f>
        <v>0</v>
      </c>
      <c r="M22" s="15">
        <f t="shared" si="3"/>
        <v>3145.9054209919263</v>
      </c>
      <c r="N22" s="38">
        <f>'WEEKLY COMPETITIVE REPORT'!N22</f>
        <v>1</v>
      </c>
      <c r="O22" s="15">
        <f>'WEEKLY COMPETITIVE REPORT'!O22/X4</f>
        <v>5716.551326412919</v>
      </c>
      <c r="P22" s="15">
        <f>'WEEKLY COMPETITIVE REPORT'!P22/X4</f>
        <v>0</v>
      </c>
      <c r="Q22" s="23">
        <f>'WEEKLY COMPETITIVE REPORT'!Q22</f>
        <v>838</v>
      </c>
      <c r="R22" s="23">
        <f>'WEEKLY COMPETITIVE REPORT'!R22</f>
        <v>0</v>
      </c>
      <c r="S22" s="65">
        <f>'WEEKLY COMPETITIVE REPORT'!S22</f>
        <v>0</v>
      </c>
      <c r="T22" s="15">
        <f>'WEEKLY COMPETITIVE REPORT'!T22/X4</f>
        <v>4606.401384083045</v>
      </c>
      <c r="U22" s="15">
        <f t="shared" si="4"/>
        <v>5716.551326412919</v>
      </c>
      <c r="V22" s="26">
        <f t="shared" si="5"/>
        <v>10322.952710495963</v>
      </c>
      <c r="W22" s="23">
        <f>'WEEKLY COMPETITIVE REPORT'!W22</f>
        <v>750</v>
      </c>
      <c r="X22" s="57">
        <f>'WEEKLY COMPETITIVE REPORT'!X22</f>
        <v>1588</v>
      </c>
    </row>
    <row r="23" spans="1:24" ht="12.75">
      <c r="A23" s="51">
        <v>10</v>
      </c>
      <c r="B23" s="4" t="str">
        <f>'WEEKLY COMPETITIVE REPORT'!B23</f>
        <v>New</v>
      </c>
      <c r="C23" s="4" t="str">
        <f>'WEEKLY COMPETITIVE REPORT'!C23</f>
        <v>CAPITALISM: A LOVE STORY</v>
      </c>
      <c r="D23" s="4" t="str">
        <f>'WEEKLY COMPETITIVE REPORT'!D23</f>
        <v>INDEP</v>
      </c>
      <c r="E23" s="4" t="str">
        <f>'WEEKLY COMPETITIVE REPORT'!E23</f>
        <v>FIVIA</v>
      </c>
      <c r="F23" s="38">
        <f>'WEEKLY COMPETITIVE REPORT'!F23</f>
        <v>1</v>
      </c>
      <c r="G23" s="38">
        <f>'WEEKLY COMPETITIVE REPORT'!G23</f>
        <v>1</v>
      </c>
      <c r="H23" s="15">
        <f>'WEEKLY COMPETITIVE REPORT'!H23/X4</f>
        <v>4057.093425605536</v>
      </c>
      <c r="I23" s="15">
        <f>'WEEKLY COMPETITIVE REPORT'!I23/X4</f>
        <v>0</v>
      </c>
      <c r="J23" s="23">
        <f>'WEEKLY COMPETITIVE REPORT'!J23</f>
        <v>509</v>
      </c>
      <c r="K23" s="23">
        <f>'WEEKLY COMPETITIVE REPORT'!K23</f>
        <v>0</v>
      </c>
      <c r="L23" s="65">
        <f>'WEEKLY COMPETITIVE REPORT'!L23</f>
        <v>0</v>
      </c>
      <c r="M23" s="15">
        <f t="shared" si="3"/>
        <v>4057.093425605536</v>
      </c>
      <c r="N23" s="38">
        <f>'WEEKLY COMPETITIVE REPORT'!N23</f>
        <v>1</v>
      </c>
      <c r="O23" s="15">
        <f>'WEEKLY COMPETITIVE REPORT'!O23/X4</f>
        <v>5070.645905420992</v>
      </c>
      <c r="P23" s="15">
        <f>'WEEKLY COMPETITIVE REPORT'!P23/X4</f>
        <v>0</v>
      </c>
      <c r="Q23" s="23">
        <f>'WEEKLY COMPETITIVE REPORT'!Q23</f>
        <v>653</v>
      </c>
      <c r="R23" s="23">
        <f>'WEEKLY COMPETITIVE REPORT'!R23</f>
        <v>0</v>
      </c>
      <c r="S23" s="65">
        <f>'WEEKLY COMPETITIVE REPORT'!S23</f>
        <v>0</v>
      </c>
      <c r="T23" s="15">
        <f>'WEEKLY COMPETITIVE REPORT'!T23/X4</f>
        <v>6720.011534025375</v>
      </c>
      <c r="U23" s="15">
        <f t="shared" si="4"/>
        <v>5070.645905420992</v>
      </c>
      <c r="V23" s="26">
        <f t="shared" si="5"/>
        <v>11790.657439446368</v>
      </c>
      <c r="W23" s="23">
        <f>'WEEKLY COMPETITIVE REPORT'!W23</f>
        <v>1083</v>
      </c>
      <c r="X23" s="57">
        <f>'WEEKLY COMPETITIVE REPORT'!X23</f>
        <v>1736</v>
      </c>
    </row>
    <row r="24" spans="1:24" ht="12.75">
      <c r="A24" s="51">
        <v>11</v>
      </c>
      <c r="B24" s="4">
        <f>'WEEKLY COMPETITIVE REPORT'!B24</f>
        <v>12</v>
      </c>
      <c r="C24" s="4" t="str">
        <f>'WEEKLY COMPETITIVE REPORT'!C24</f>
        <v>COUPLES RETREAT</v>
      </c>
      <c r="D24" s="4" t="str">
        <f>'WEEKLY COMPETITIVE REPORT'!D24</f>
        <v>UNI</v>
      </c>
      <c r="E24" s="4" t="str">
        <f>'WEEKLY COMPETITIVE REPORT'!E24</f>
        <v>Karantanija</v>
      </c>
      <c r="F24" s="38">
        <f>'WEEKLY COMPETITIVE REPORT'!F24</f>
        <v>11</v>
      </c>
      <c r="G24" s="38">
        <f>'WEEKLY COMPETITIVE REPORT'!G24</f>
        <v>8</v>
      </c>
      <c r="H24" s="15">
        <f>'WEEKLY COMPETITIVE REPORT'!H24/X4</f>
        <v>3450.1153402537484</v>
      </c>
      <c r="I24" s="15">
        <f>'WEEKLY COMPETITIVE REPORT'!I24/X4</f>
        <v>2985.8708189158015</v>
      </c>
      <c r="J24" s="23">
        <f>'WEEKLY COMPETITIVE REPORT'!J24</f>
        <v>490</v>
      </c>
      <c r="K24" s="23">
        <f>'WEEKLY COMPETITIVE REPORT'!K24</f>
        <v>399</v>
      </c>
      <c r="L24" s="65">
        <f>'WEEKLY COMPETITIVE REPORT'!L24</f>
        <v>15.548044422984077</v>
      </c>
      <c r="M24" s="15">
        <f t="shared" si="3"/>
        <v>431.26441753171855</v>
      </c>
      <c r="N24" s="38">
        <f>'WEEKLY COMPETITIVE REPORT'!N24</f>
        <v>8</v>
      </c>
      <c r="O24" s="15">
        <f>'WEEKLY COMPETITIVE REPORT'!O24/X4</f>
        <v>4685.697808535178</v>
      </c>
      <c r="P24" s="15">
        <f>'WEEKLY COMPETITIVE REPORT'!P24/X4</f>
        <v>5879.469434832757</v>
      </c>
      <c r="Q24" s="23">
        <f>'WEEKLY COMPETITIVE REPORT'!Q24</f>
        <v>670</v>
      </c>
      <c r="R24" s="23">
        <f>'WEEKLY COMPETITIVE REPORT'!R24</f>
        <v>914</v>
      </c>
      <c r="S24" s="65">
        <f>'WEEKLY COMPETITIVE REPORT'!S24</f>
        <v>-20.30407062285434</v>
      </c>
      <c r="T24" s="15">
        <f>'WEEKLY COMPETITIVE REPORT'!T24/X4</f>
        <v>487766.72433679353</v>
      </c>
      <c r="U24" s="15">
        <f t="shared" si="4"/>
        <v>585.7122260668973</v>
      </c>
      <c r="V24" s="26">
        <f t="shared" si="5"/>
        <v>492452.4221453287</v>
      </c>
      <c r="W24" s="23">
        <f>'WEEKLY COMPETITIVE REPORT'!W24</f>
        <v>79848</v>
      </c>
      <c r="X24" s="57">
        <f>'WEEKLY COMPETITIVE REPORT'!X24</f>
        <v>80518</v>
      </c>
    </row>
    <row r="25" spans="1:24" ht="12.75">
      <c r="A25" s="51">
        <v>12</v>
      </c>
      <c r="B25" s="4">
        <f>'WEEKLY COMPETITIVE REPORT'!B25</f>
        <v>9</v>
      </c>
      <c r="C25" s="4">
        <f>'WEEKLY COMPETITIVE REPORT'!C25</f>
        <v>2012</v>
      </c>
      <c r="D25" s="4" t="str">
        <f>'WEEKLY COMPETITIVE REPORT'!D25</f>
        <v>SONY</v>
      </c>
      <c r="E25" s="4" t="str">
        <f>'WEEKLY COMPETITIVE REPORT'!E25</f>
        <v>CF</v>
      </c>
      <c r="F25" s="38">
        <f>'WEEKLY COMPETITIVE REPORT'!F25</f>
        <v>8</v>
      </c>
      <c r="G25" s="38">
        <f>'WEEKLY COMPETITIVE REPORT'!G25</f>
        <v>15</v>
      </c>
      <c r="H25" s="15">
        <f>'WEEKLY COMPETITIVE REPORT'!H25/X4</f>
        <v>3964.82122260669</v>
      </c>
      <c r="I25" s="15">
        <f>'WEEKLY COMPETITIVE REPORT'!I25/X4</f>
        <v>6754.613610149942</v>
      </c>
      <c r="J25" s="23">
        <f>'WEEKLY COMPETITIVE REPORT'!J25</f>
        <v>543</v>
      </c>
      <c r="K25" s="23">
        <f>'WEEKLY COMPETITIVE REPORT'!K25</f>
        <v>940</v>
      </c>
      <c r="L25" s="65">
        <f>'WEEKLY COMPETITIVE REPORT'!L25</f>
        <v>-41.30202774813234</v>
      </c>
      <c r="M25" s="15">
        <f t="shared" si="3"/>
        <v>264.321414840446</v>
      </c>
      <c r="N25" s="38">
        <f>'WEEKLY COMPETITIVE REPORT'!N25</f>
        <v>15</v>
      </c>
      <c r="O25" s="15">
        <f>'WEEKLY COMPETITIVE REPORT'!O25/X4</f>
        <v>4512.687427912341</v>
      </c>
      <c r="P25" s="15">
        <f>'WEEKLY COMPETITIVE REPORT'!P25/X4</f>
        <v>11340.83044982699</v>
      </c>
      <c r="Q25" s="23">
        <f>'WEEKLY COMPETITIVE REPORT'!Q25</f>
        <v>644</v>
      </c>
      <c r="R25" s="23">
        <f>'WEEKLY COMPETITIVE REPORT'!R25</f>
        <v>1737</v>
      </c>
      <c r="S25" s="65">
        <f>'WEEKLY COMPETITIVE REPORT'!S25</f>
        <v>-60.20849224510552</v>
      </c>
      <c r="T25" s="15">
        <f>'WEEKLY COMPETITIVE REPORT'!T25/X4</f>
        <v>462156.8627450981</v>
      </c>
      <c r="U25" s="15">
        <f t="shared" si="4"/>
        <v>300.8458285274894</v>
      </c>
      <c r="V25" s="26">
        <f t="shared" si="5"/>
        <v>466669.5501730104</v>
      </c>
      <c r="W25" s="23">
        <f>'WEEKLY COMPETITIVE REPORT'!W25</f>
        <v>71383</v>
      </c>
      <c r="X25" s="57">
        <f>'WEEKLY COMPETITIVE REPORT'!X25</f>
        <v>72027</v>
      </c>
    </row>
    <row r="26" spans="1:24" ht="12.75" customHeight="1">
      <c r="A26" s="51">
        <v>13</v>
      </c>
      <c r="B26" s="4">
        <f>'WEEKLY COMPETITIVE REPORT'!B26</f>
        <v>13</v>
      </c>
      <c r="C26" s="4" t="str">
        <f>'WEEKLY COMPETITIVE REPORT'!C26</f>
        <v>BROKEN EMBRACES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6</v>
      </c>
      <c r="G26" s="38">
        <f>'WEEKLY COMPETITIVE REPORT'!G26</f>
        <v>2</v>
      </c>
      <c r="H26" s="15">
        <f>'WEEKLY COMPETITIVE REPORT'!H26/X4</f>
        <v>2237.60092272203</v>
      </c>
      <c r="I26" s="15">
        <f>'WEEKLY COMPETITIVE REPORT'!I26/X4</f>
        <v>2479.8154555940023</v>
      </c>
      <c r="J26" s="23">
        <f>'WEEKLY COMPETITIVE REPORT'!J26</f>
        <v>277</v>
      </c>
      <c r="K26" s="23">
        <f>'WEEKLY COMPETITIVE REPORT'!K26</f>
        <v>319</v>
      </c>
      <c r="L26" s="65">
        <f>'WEEKLY COMPETITIVE REPORT'!L26</f>
        <v>-9.767441860465127</v>
      </c>
      <c r="M26" s="15">
        <f t="shared" si="3"/>
        <v>1118.800461361015</v>
      </c>
      <c r="N26" s="38">
        <f>'WEEKLY COMPETITIVE REPORT'!N26</f>
        <v>2</v>
      </c>
      <c r="O26" s="15">
        <f>'WEEKLY COMPETITIVE REPORT'!O26/X4</f>
        <v>3499.1349480968856</v>
      </c>
      <c r="P26" s="15">
        <f>'WEEKLY COMPETITIVE REPORT'!P26/X4</f>
        <v>4332.46828143022</v>
      </c>
      <c r="Q26" s="23">
        <f>'WEEKLY COMPETITIVE REPORT'!Q26</f>
        <v>451</v>
      </c>
      <c r="R26" s="23">
        <f>'WEEKLY COMPETITIVE REPORT'!R26</f>
        <v>586</v>
      </c>
      <c r="S26" s="65">
        <f>'WEEKLY COMPETITIVE REPORT'!S26</f>
        <v>-19.234608985024963</v>
      </c>
      <c r="T26" s="15">
        <f>'WEEKLY COMPETITIVE REPORT'!T26/X4</f>
        <v>52987.312572087656</v>
      </c>
      <c r="U26" s="15">
        <f t="shared" si="4"/>
        <v>1749.5674740484428</v>
      </c>
      <c r="V26" s="26">
        <f t="shared" si="5"/>
        <v>56486.44752018454</v>
      </c>
      <c r="W26" s="23">
        <f>'WEEKLY COMPETITIVE REPORT'!W26</f>
        <v>7615</v>
      </c>
      <c r="X26" s="57">
        <f>'WEEKLY COMPETITIVE REPORT'!X26</f>
        <v>8066</v>
      </c>
    </row>
    <row r="27" spans="1:24" ht="12.75" customHeight="1">
      <c r="A27" s="51">
        <v>14</v>
      </c>
      <c r="B27" s="4">
        <f>'WEEKLY COMPETITIVE REPORT'!B27</f>
        <v>11</v>
      </c>
      <c r="C27" s="4" t="str">
        <f>'WEEKLY COMPETITIVE REPORT'!C27</f>
        <v>WHIP IT</v>
      </c>
      <c r="D27" s="4" t="str">
        <f>'WEEKLY COMPETITIVE REPORT'!D27</f>
        <v>INDEP</v>
      </c>
      <c r="E27" s="4" t="str">
        <f>'WEEKLY COMPETITIVE REPORT'!E27</f>
        <v>FIVIA</v>
      </c>
      <c r="F27" s="38">
        <f>'WEEKLY COMPETITIVE REPORT'!F27</f>
        <v>5</v>
      </c>
      <c r="G27" s="38">
        <f>'WEEKLY COMPETITIVE REPORT'!G27</f>
        <v>4</v>
      </c>
      <c r="H27" s="15">
        <f>'WEEKLY COMPETITIVE REPORT'!H27/X4</f>
        <v>2230.392156862745</v>
      </c>
      <c r="I27" s="15">
        <f>'WEEKLY COMPETITIVE REPORT'!I27/X17</f>
        <v>0.016173783582594574</v>
      </c>
      <c r="J27" s="23">
        <f>'WEEKLY COMPETITIVE REPORT'!J27</f>
        <v>347</v>
      </c>
      <c r="K27" s="23">
        <f>'WEEKLY COMPETITIVE REPORT'!K27</f>
        <v>281</v>
      </c>
      <c r="L27" s="65">
        <f>'WEEKLY COMPETITIVE REPORT'!L27</f>
        <v>29.456066945606693</v>
      </c>
      <c r="M27" s="15">
        <f t="shared" si="3"/>
        <v>557.5980392156863</v>
      </c>
      <c r="N27" s="38">
        <f>'WEEKLY COMPETITIVE REPORT'!N27</f>
        <v>4</v>
      </c>
      <c r="O27" s="15">
        <f>'WEEKLY COMPETITIVE REPORT'!O27/X4</f>
        <v>2677.3356401384085</v>
      </c>
      <c r="P27" s="15">
        <f>'WEEKLY COMPETITIVE REPORT'!P27/X17</f>
        <v>0.05852338092982337</v>
      </c>
      <c r="Q27" s="23">
        <f>'WEEKLY COMPETITIVE REPORT'!Q27</f>
        <v>433</v>
      </c>
      <c r="R27" s="23">
        <f>'WEEKLY COMPETITIVE REPORT'!R27</f>
        <v>1286</v>
      </c>
      <c r="S27" s="65">
        <f>'WEEKLY COMPETITIVE REPORT'!S27</f>
        <v>-57.0536540240518</v>
      </c>
      <c r="T27" s="15">
        <f>'WEEKLY COMPETITIVE REPORT'!T27/X17</f>
        <v>0.2090681464437978</v>
      </c>
      <c r="U27" s="15">
        <f t="shared" si="4"/>
        <v>669.3339100346021</v>
      </c>
      <c r="V27" s="26">
        <f t="shared" si="5"/>
        <v>2677.5447082848523</v>
      </c>
      <c r="W27" s="23">
        <f>'WEEKLY COMPETITIVE REPORT'!W27</f>
        <v>4086</v>
      </c>
      <c r="X27" s="57">
        <f>'WEEKLY COMPETITIVE REPORT'!X27</f>
        <v>4519</v>
      </c>
    </row>
    <row r="28" spans="1:24" ht="12.75">
      <c r="A28" s="51">
        <v>15</v>
      </c>
      <c r="B28" s="4">
        <f>'WEEKLY COMPETITIVE REPORT'!B28</f>
        <v>8</v>
      </c>
      <c r="C28" s="4" t="str">
        <f>'WEEKLY COMPETITIVE REPORT'!C28</f>
        <v>A CHRISTMAS CAROL</v>
      </c>
      <c r="D28" s="4" t="str">
        <f>'WEEKLY COMPETITIVE REPORT'!D28</f>
        <v>WDI</v>
      </c>
      <c r="E28" s="4" t="str">
        <f>'WEEKLY COMPETITIVE REPORT'!E28</f>
        <v>CENEX</v>
      </c>
      <c r="F28" s="38">
        <f>'WEEKLY COMPETITIVE REPORT'!F28</f>
        <v>7</v>
      </c>
      <c r="G28" s="38">
        <f>'WEEKLY COMPETITIVE REPORT'!G28</f>
        <v>13</v>
      </c>
      <c r="H28" s="15">
        <f>'WEEKLY COMPETITIVE REPORT'!H28/X4</f>
        <v>1603.2295271049597</v>
      </c>
      <c r="I28" s="15">
        <f>'WEEKLY COMPETITIVE REPORT'!I28/X17</f>
        <v>0.03895242606753739</v>
      </c>
      <c r="J28" s="23">
        <f>'WEEKLY COMPETITIVE REPORT'!J28</f>
        <v>243</v>
      </c>
      <c r="K28" s="23">
        <f>'WEEKLY COMPETITIVE REPORT'!K28</f>
        <v>620</v>
      </c>
      <c r="L28" s="65">
        <f>'WEEKLY COMPETITIVE REPORT'!L28</f>
        <v>-61.362056984016675</v>
      </c>
      <c r="M28" s="15">
        <f t="shared" si="3"/>
        <v>123.32534823884306</v>
      </c>
      <c r="N28" s="38">
        <f>'WEEKLY COMPETITIVE REPORT'!N28</f>
        <v>13</v>
      </c>
      <c r="O28" s="15">
        <f>'WEEKLY COMPETITIVE REPORT'!O28/X4</f>
        <v>2141.0034602076125</v>
      </c>
      <c r="P28" s="15">
        <f>'WEEKLY COMPETITIVE REPORT'!P28/X17</f>
        <v>0.14741828517290384</v>
      </c>
      <c r="Q28" s="23">
        <f>'WEEKLY COMPETITIVE REPORT'!Q28</f>
        <v>333</v>
      </c>
      <c r="R28" s="23">
        <f>'WEEKLY COMPETITIVE REPORT'!R28</f>
        <v>2619</v>
      </c>
      <c r="S28" s="65">
        <f>'WEEKLY COMPETITIVE REPORT'!S28</f>
        <v>-86.36614028644877</v>
      </c>
      <c r="T28" s="15">
        <f>'WEEKLY COMPETITIVE REPORT'!T28/X17</f>
        <v>1.0914935372538404</v>
      </c>
      <c r="U28" s="15">
        <f t="shared" si="4"/>
        <v>164.69257386212405</v>
      </c>
      <c r="V28" s="26">
        <f t="shared" si="5"/>
        <v>2142.0949537448664</v>
      </c>
      <c r="W28" s="23">
        <f>'WEEKLY COMPETITIVE REPORT'!W28</f>
        <v>16914</v>
      </c>
      <c r="X28" s="57">
        <f>'WEEKLY COMPETITIVE REPORT'!X28</f>
        <v>17247</v>
      </c>
    </row>
    <row r="29" spans="1:24" ht="12.75">
      <c r="A29" s="51">
        <v>16</v>
      </c>
      <c r="B29" s="4">
        <f>'WEEKLY COMPETITIVE REPORT'!B29</f>
        <v>10</v>
      </c>
      <c r="C29" s="4" t="str">
        <f>'WEEKLY COMPETITIVE REPORT'!C29</f>
        <v>ZOMBIELAND</v>
      </c>
      <c r="D29" s="4" t="str">
        <f>'WEEKLY COMPETITIVE REPORT'!D29</f>
        <v>SONY</v>
      </c>
      <c r="E29" s="4" t="str">
        <f>'WEEKLY COMPETITIVE REPORT'!E29</f>
        <v>CF</v>
      </c>
      <c r="F29" s="38">
        <f>'WEEKLY COMPETITIVE REPORT'!F29</f>
        <v>5</v>
      </c>
      <c r="G29" s="38">
        <f>'WEEKLY COMPETITIVE REPORT'!G29</f>
        <v>5</v>
      </c>
      <c r="H29" s="15">
        <f>'WEEKLY COMPETITIVE REPORT'!H29/X4</f>
        <v>1399.9423298731258</v>
      </c>
      <c r="I29" s="15">
        <f>'WEEKLY COMPETITIVE REPORT'!I29/X17</f>
        <v>0.041212695405021316</v>
      </c>
      <c r="J29" s="23">
        <f>'WEEKLY COMPETITIVE REPORT'!J29</f>
        <v>236</v>
      </c>
      <c r="K29" s="23">
        <f>'WEEKLY COMPETITIVE REPORT'!K29</f>
        <v>664</v>
      </c>
      <c r="L29" s="65">
        <f>'WEEKLY COMPETITIVE REPORT'!L29</f>
        <v>-68.11165845648604</v>
      </c>
      <c r="M29" s="15">
        <f t="shared" si="3"/>
        <v>279.98846597462517</v>
      </c>
      <c r="N29" s="38">
        <f>'WEEKLY COMPETITIVE REPORT'!N29</f>
        <v>5</v>
      </c>
      <c r="O29" s="15">
        <f>'WEEKLY COMPETITIVE REPORT'!O29/X4</f>
        <v>1647.923875432526</v>
      </c>
      <c r="P29" s="15">
        <f>'WEEKLY COMPETITIVE REPORT'!P29/X17</f>
        <v>0.07893347770183393</v>
      </c>
      <c r="Q29" s="23">
        <f>'WEEKLY COMPETITIVE REPORT'!Q29</f>
        <v>295</v>
      </c>
      <c r="R29" s="23">
        <f>'WEEKLY COMPETITIVE REPORT'!R29</f>
        <v>1429</v>
      </c>
      <c r="S29" s="65">
        <f>'WEEKLY COMPETITIVE REPORT'!S29</f>
        <v>-80.40123456790124</v>
      </c>
      <c r="T29" s="15">
        <f>'WEEKLY COMPETITIVE REPORT'!T29/X4</f>
        <v>40069.204152249134</v>
      </c>
      <c r="U29" s="15">
        <f t="shared" si="4"/>
        <v>329.5847750865052</v>
      </c>
      <c r="V29" s="26">
        <f t="shared" si="5"/>
        <v>41717.12802768166</v>
      </c>
      <c r="W29" s="23">
        <f>'WEEKLY COMPETITIVE REPORT'!W29</f>
        <v>6503</v>
      </c>
      <c r="X29" s="57">
        <f>'WEEKLY COMPETITIVE REPORT'!X29</f>
        <v>6798</v>
      </c>
    </row>
    <row r="30" spans="1:24" ht="12.75">
      <c r="A30" s="52">
        <v>17</v>
      </c>
      <c r="B30" s="4" t="str">
        <f>'WEEKLY COMPETITIVE REPORT'!B30</f>
        <v>New</v>
      </c>
      <c r="C30" s="4" t="str">
        <f>'WEEKLY COMPETITIVE REPORT'!C30</f>
        <v>THE COUNTESS</v>
      </c>
      <c r="D30" s="4" t="str">
        <f>'WEEKLY COMPETITIVE REPORT'!D30</f>
        <v>INDEP</v>
      </c>
      <c r="E30" s="4" t="str">
        <f>'WEEKLY COMPETITIVE REPORT'!E30</f>
        <v>FIVIA</v>
      </c>
      <c r="F30" s="38">
        <f>'WEEKLY COMPETITIVE REPORT'!F30</f>
        <v>2</v>
      </c>
      <c r="G30" s="38">
        <f>'WEEKLY COMPETITIVE REPORT'!G30</f>
        <v>1</v>
      </c>
      <c r="H30" s="15">
        <f>'WEEKLY COMPETITIVE REPORT'!H30/X4</f>
        <v>899.6539792387543</v>
      </c>
      <c r="I30" s="15">
        <f>'WEEKLY COMPETITIVE REPORT'!I30/X17</f>
        <v>0.023130540705149895</v>
      </c>
      <c r="J30" s="23">
        <f>'WEEKLY COMPETITIVE REPORT'!J30</f>
        <v>120</v>
      </c>
      <c r="K30" s="23">
        <f>'WEEKLY COMPETITIVE REPORT'!K30</f>
        <v>335</v>
      </c>
      <c r="L30" s="65">
        <f>'WEEKLY COMPETITIVE REPORT'!L30</f>
        <v>0</v>
      </c>
      <c r="M30" s="15">
        <f t="shared" si="3"/>
        <v>899.6539792387543</v>
      </c>
      <c r="N30" s="38">
        <f>'WEEKLY COMPETITIVE REPORT'!N30</f>
        <v>1</v>
      </c>
      <c r="O30" s="15">
        <f>'WEEKLY COMPETITIVE REPORT'!O30/X4</f>
        <v>1451.845444059977</v>
      </c>
      <c r="P30" s="15">
        <f>'WEEKLY COMPETITIVE REPORT'!P30/X17</f>
        <v>0.039385531569330716</v>
      </c>
      <c r="Q30" s="23">
        <f>'WEEKLY COMPETITIVE REPORT'!Q30</f>
        <v>204</v>
      </c>
      <c r="R30" s="23">
        <f>'WEEKLY COMPETITIVE REPORT'!R30</f>
        <v>601</v>
      </c>
      <c r="S30" s="65">
        <f>'WEEKLY COMPETITIVE REPORT'!S30</f>
        <v>0</v>
      </c>
      <c r="T30" s="15">
        <f>'WEEKLY COMPETITIVE REPORT'!T30/X4</f>
        <v>9501.153402537486</v>
      </c>
      <c r="U30" s="15">
        <f t="shared" si="4"/>
        <v>1451.845444059977</v>
      </c>
      <c r="V30" s="26">
        <f t="shared" si="5"/>
        <v>10952.998846597462</v>
      </c>
      <c r="W30" s="23">
        <f>'WEEKLY COMPETITIVE REPORT'!W30</f>
        <v>1448</v>
      </c>
      <c r="X30" s="57">
        <f>'WEEKLY COMPETITIVE REPORT'!X30</f>
        <v>1652</v>
      </c>
    </row>
    <row r="31" spans="1:24" ht="12.75">
      <c r="A31" s="51">
        <v>18</v>
      </c>
      <c r="B31" s="4">
        <f>'WEEKLY COMPETITIVE REPORT'!B31</f>
        <v>14</v>
      </c>
      <c r="C31" s="4" t="str">
        <f>'WEEKLY COMPETITIVE REPORT'!C31</f>
        <v>TALES FROM GOLDEN AGE</v>
      </c>
      <c r="D31" s="4" t="str">
        <f>'WEEKLY COMPETITIVE REPORT'!D31</f>
        <v>INDEP</v>
      </c>
      <c r="E31" s="4" t="str">
        <f>'WEEKLY COMPETITIVE REPORT'!E31</f>
        <v>Cinemania</v>
      </c>
      <c r="F31" s="38">
        <f>'WEEKLY COMPETITIVE REPORT'!F31</f>
        <v>3</v>
      </c>
      <c r="G31" s="38">
        <f>'WEEKLY COMPETITIVE REPORT'!G31</f>
        <v>1</v>
      </c>
      <c r="H31" s="15">
        <f>'WEEKLY COMPETITIVE REPORT'!H31/X4</f>
        <v>730.9688581314879</v>
      </c>
      <c r="I31" s="15">
        <f>'WEEKLY COMPETITIVE REPORT'!I31/X17</f>
        <v>0.007768829938417812</v>
      </c>
      <c r="J31" s="23">
        <f>'WEEKLY COMPETITIVE REPORT'!J31</f>
        <v>109</v>
      </c>
      <c r="K31" s="23">
        <f>'WEEKLY COMPETITIVE REPORT'!K31</f>
        <v>120</v>
      </c>
      <c r="L31" s="65">
        <f>'WEEKLY COMPETITIVE REPORT'!L31</f>
        <v>-11.672473867595826</v>
      </c>
      <c r="M31" s="15">
        <f t="shared" si="3"/>
        <v>730.9688581314879</v>
      </c>
      <c r="N31" s="38">
        <f>'WEEKLY COMPETITIVE REPORT'!N31</f>
        <v>1</v>
      </c>
      <c r="O31" s="15">
        <f>'WEEKLY COMPETITIVE REPORT'!O31/X4</f>
        <v>1102.9411764705883</v>
      </c>
      <c r="P31" s="15">
        <f>'WEEKLY COMPETITIVE REPORT'!P31/X17</f>
        <v>0.01459024159166272</v>
      </c>
      <c r="Q31" s="23">
        <f>'WEEKLY COMPETITIVE REPORT'!Q31</f>
        <v>166</v>
      </c>
      <c r="R31" s="23">
        <f>'WEEKLY COMPETITIVE REPORT'!R31</f>
        <v>235</v>
      </c>
      <c r="S31" s="65">
        <f>'WEEKLY COMPETITIVE REPORT'!S31</f>
        <v>-29.035250463821896</v>
      </c>
      <c r="T31" s="15">
        <f>'WEEKLY COMPETITIVE REPORT'!T31/X4</f>
        <v>4984.140715109574</v>
      </c>
      <c r="U31" s="15">
        <f t="shared" si="4"/>
        <v>1102.9411764705883</v>
      </c>
      <c r="V31" s="26">
        <f t="shared" si="5"/>
        <v>6087.081891580162</v>
      </c>
      <c r="W31" s="23">
        <f>'WEEKLY COMPETITIVE REPORT'!W31</f>
        <v>946</v>
      </c>
      <c r="X31" s="57">
        <f>'WEEKLY COMPETITIVE REPORT'!X31</f>
        <v>1112</v>
      </c>
    </row>
    <row r="32" spans="1:24" ht="12.75">
      <c r="A32" s="51">
        <v>19</v>
      </c>
      <c r="B32" s="4">
        <f>'WEEKLY COMPETITIVE REPORT'!B32</f>
        <v>15</v>
      </c>
      <c r="C32" s="4" t="str">
        <f>'WEEKLY COMPETITIVE REPORT'!C32</f>
        <v>MY LIFE IN RUINS</v>
      </c>
      <c r="D32" s="4" t="str">
        <f>'WEEKLY COMPETITIVE REPORT'!D32</f>
        <v>INDEP</v>
      </c>
      <c r="E32" s="4" t="str">
        <f>'WEEKLY COMPETITIVE REPORT'!E32</f>
        <v>Blitz</v>
      </c>
      <c r="F32" s="38">
        <f>'WEEKLY COMPETITIVE REPORT'!F32</f>
        <v>9</v>
      </c>
      <c r="G32" s="38">
        <f>'WEEKLY COMPETITIVE REPORT'!G32</f>
        <v>6</v>
      </c>
      <c r="H32" s="15">
        <f>'WEEKLY COMPETITIVE REPORT'!H32/X4</f>
        <v>494.5213379469435</v>
      </c>
      <c r="I32" s="15">
        <f>'WEEKLY COMPETITIVE REPORT'!I32/X17</f>
        <v>0.008716248223590715</v>
      </c>
      <c r="J32" s="23">
        <f>'WEEKLY COMPETITIVE REPORT'!J32</f>
        <v>107</v>
      </c>
      <c r="K32" s="23">
        <f>'WEEKLY COMPETITIVE REPORT'!K32</f>
        <v>178</v>
      </c>
      <c r="L32" s="65">
        <f>'WEEKLY COMPETITIVE REPORT'!L32</f>
        <v>-46.7391304347826</v>
      </c>
      <c r="M32" s="15">
        <f t="shared" si="3"/>
        <v>82.42022299115725</v>
      </c>
      <c r="N32" s="38">
        <f>'WEEKLY COMPETITIVE REPORT'!N32</f>
        <v>6</v>
      </c>
      <c r="O32" s="15">
        <f>'WEEKLY COMPETITIVE REPORT'!O32/X4</f>
        <v>700.6920415224913</v>
      </c>
      <c r="P32" s="15">
        <f>'WEEKLY COMPETITIVE REPORT'!P32/X17</f>
        <v>0.013439805102524193</v>
      </c>
      <c r="Q32" s="23">
        <f>'WEEKLY COMPETITIVE REPORT'!Q32</f>
        <v>156</v>
      </c>
      <c r="R32" s="23">
        <f>'WEEKLY COMPETITIVE REPORT'!R32</f>
        <v>296</v>
      </c>
      <c r="S32" s="65">
        <f>'WEEKLY COMPETITIVE REPORT'!S32</f>
        <v>-51.05740181268882</v>
      </c>
      <c r="T32" s="15">
        <f>'WEEKLY COMPETITIVE REPORT'!T32/X4</f>
        <v>148600.05767012687</v>
      </c>
      <c r="U32" s="15">
        <f t="shared" si="4"/>
        <v>116.78200692041521</v>
      </c>
      <c r="V32" s="26">
        <f t="shared" si="5"/>
        <v>149300.74971164938</v>
      </c>
      <c r="W32" s="23">
        <f>'WEEKLY COMPETITIVE REPORT'!W32</f>
        <v>24438</v>
      </c>
      <c r="X32" s="57">
        <f>'WEEKLY COMPETITIVE REPORT'!X32</f>
        <v>24594</v>
      </c>
    </row>
    <row r="33" spans="1:24" ht="13.5" thickBot="1">
      <c r="A33" s="51">
        <v>20</v>
      </c>
      <c r="B33" s="4">
        <f>'WEEKLY COMPETITIVE REPORT'!B33</f>
        <v>16</v>
      </c>
      <c r="C33" s="4" t="str">
        <f>'WEEKLY COMPETITIVE REPORT'!C33</f>
        <v>THE TIME TRAVELER'S WIFE</v>
      </c>
      <c r="D33" s="4" t="str">
        <f>'WEEKLY COMPETITIVE REPORT'!D33</f>
        <v>WB</v>
      </c>
      <c r="E33" s="4" t="str">
        <f>'WEEKLY COMPETITIVE REPORT'!E33</f>
        <v>Blitz</v>
      </c>
      <c r="F33" s="38">
        <f>'WEEKLY COMPETITIVE REPORT'!F33</f>
        <v>7</v>
      </c>
      <c r="G33" s="38">
        <f>'WEEKLY COMPETITIVE REPORT'!G33</f>
        <v>6</v>
      </c>
      <c r="H33" s="15">
        <f>'WEEKLY COMPETITIVE REPORT'!H33/X4</f>
        <v>145.61707035755478</v>
      </c>
      <c r="I33" s="15">
        <f>'WEEKLY COMPETITIVE REPORT'!I33/X17</f>
        <v>0.0027881166677945456</v>
      </c>
      <c r="J33" s="23">
        <f>'WEEKLY COMPETITIVE REPORT'!J33</f>
        <v>25</v>
      </c>
      <c r="K33" s="23">
        <f>'WEEKLY COMPETITIVE REPORT'!K33</f>
        <v>58</v>
      </c>
      <c r="L33" s="65">
        <f>'WEEKLY COMPETITIVE REPORT'!L33</f>
        <v>-50.970873786407765</v>
      </c>
      <c r="M33" s="15">
        <f t="shared" si="3"/>
        <v>24.26951172625913</v>
      </c>
      <c r="N33" s="38">
        <f>'WEEKLY COMPETITIVE REPORT'!N33</f>
        <v>6</v>
      </c>
      <c r="O33" s="15">
        <f>'WEEKLY COMPETITIVE REPORT'!O33/X4</f>
        <v>145.61707035755478</v>
      </c>
      <c r="P33" s="15">
        <f>'WEEKLY COMPETITIVE REPORT'!P33/X17</f>
        <v>0.005467956960140759</v>
      </c>
      <c r="Q33" s="23">
        <f>'WEEKLY COMPETITIVE REPORT'!Q33</f>
        <v>25</v>
      </c>
      <c r="R33" s="23">
        <f>'WEEKLY COMPETITIVE REPORT'!R33</f>
        <v>117</v>
      </c>
      <c r="S33" s="65">
        <f>'WEEKLY COMPETITIVE REPORT'!S33</f>
        <v>-75</v>
      </c>
      <c r="T33" s="15">
        <f>'WEEKLY COMPETITIVE REPORT'!T33/X4</f>
        <v>31989.61937716263</v>
      </c>
      <c r="U33" s="15">
        <f t="shared" si="4"/>
        <v>24.26951172625913</v>
      </c>
      <c r="V33" s="26">
        <f t="shared" si="5"/>
        <v>32135.236447520187</v>
      </c>
      <c r="W33" s="23">
        <f>'WEEKLY COMPETITIVE REPORT'!W33</f>
        <v>5210</v>
      </c>
      <c r="X33" s="57">
        <f>'WEEKLY COMPETITIVE REPORT'!X33</f>
        <v>5235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136</v>
      </c>
      <c r="H34" s="33">
        <f>SUM(H14:H33)</f>
        <v>381359.57324106124</v>
      </c>
      <c r="I34" s="32">
        <f>SUM(I14:I33)</f>
        <v>410674.8792270696</v>
      </c>
      <c r="J34" s="32">
        <f>SUM(J14:J33)</f>
        <v>52202</v>
      </c>
      <c r="K34" s="32">
        <f>SUM(K14:K33)</f>
        <v>58110</v>
      </c>
      <c r="L34" s="65">
        <f>'WEEKLY COMPETITIVE REPORT'!L34</f>
        <v>-9.8419829167036</v>
      </c>
      <c r="M34" s="33">
        <f>H34/G34</f>
        <v>2804.1145091254502</v>
      </c>
      <c r="N34" s="41">
        <f>'WEEKLY COMPETITIVE REPORT'!N34</f>
        <v>136</v>
      </c>
      <c r="O34" s="32">
        <f>SUM(O14:O33)</f>
        <v>513924.45213379466</v>
      </c>
      <c r="P34" s="32">
        <f>SUM(P14:P33)</f>
        <v>760649.146686015</v>
      </c>
      <c r="Q34" s="32">
        <f>SUM(Q14:Q33)</f>
        <v>73183</v>
      </c>
      <c r="R34" s="32">
        <f>SUM(R14:R33)</f>
        <v>120451</v>
      </c>
      <c r="S34" s="66">
        <f>O34/P34-100%</f>
        <v>-0.3243607064139187</v>
      </c>
      <c r="T34" s="32">
        <f>SUM(T14:T33)</f>
        <v>2997545.994910012</v>
      </c>
      <c r="U34" s="33">
        <f>O34/N34</f>
        <v>3778.8562656896665</v>
      </c>
      <c r="V34" s="32">
        <f>SUM(V14:V33)</f>
        <v>3511470.4470438054</v>
      </c>
      <c r="W34" s="32">
        <f>SUM(W14:W33)</f>
        <v>489260</v>
      </c>
      <c r="X34" s="36">
        <f>SUM(X14:X33)</f>
        <v>562443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2010-01-07T13:47:40Z</dcterms:modified>
  <cp:category/>
  <cp:version/>
  <cp:contentType/>
  <cp:contentStatus/>
</cp:coreProperties>
</file>