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7940" windowHeight="984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<sst xmlns="http://schemas.openxmlformats.org/spreadsheetml/2006/main" count="241" uniqueCount="79">
  <si>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</si>
  <si>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</si>
  <si>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</si>
  <si>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</si>
  <si>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</si>
  <si>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</si>
  <si>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</si>
  <si>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</si>
  <si>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</si>
  <si>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</si>
  <si>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</si>
  <si>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</si>
  <si>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</si>
  <si>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</si>
  <si>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</si>
  <si>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</si>
  <si>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</si>
  <si>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</si>
  <si>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</si>
  <si>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</si>
  <si>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</si>
  <si>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</si>
  <si>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</si>
  <si>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</si>
  <si>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</si>
  <si>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</si>
  <si>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</si>
  <si>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</si>
  <si>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</si>
  <si>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</si>
  <si>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</si>
  <si>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</si>
  <si>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</si>
  <si>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</si>
  <si>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</si>
  <si>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</si>
  <si>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</si>
  <si>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</si>
  <si>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</si>
  <si>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</si>
  <si>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</si>
  <si>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</si>
  <si>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</si>
  <si>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</si>
  <si>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</si>
  <si>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</si>
  <si>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</si>
  <si>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</si>
  <si>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</si>
  <si>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</si>
  <si>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</si>
  <si>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</si>
  <si>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New</t>
  </si>
  <si>
    <t>MY LIFE IN RUINS</t>
  </si>
  <si>
    <t>NEW MOON</t>
  </si>
  <si>
    <t>NIKO</t>
  </si>
  <si>
    <t>FIVIA</t>
  </si>
  <si>
    <t>OLD DOGS</t>
  </si>
  <si>
    <t>AVATAR</t>
  </si>
  <si>
    <t>FOX</t>
  </si>
  <si>
    <t>IT'S COMPLICATED</t>
  </si>
  <si>
    <t>COUPLES RETREAT</t>
  </si>
  <si>
    <t>PLANET 51</t>
  </si>
  <si>
    <t>CAPITALISM: A LOVE STORY</t>
  </si>
  <si>
    <t>SHERLOCK HOLMES</t>
  </si>
  <si>
    <t>UP IN THE AIR</t>
  </si>
  <si>
    <t>PAR</t>
  </si>
  <si>
    <t>DAYBREAKERS</t>
  </si>
  <si>
    <t>SIN NOMBRE</t>
  </si>
  <si>
    <t>BAD LIEUTENANT: NEW ORLEANS</t>
  </si>
  <si>
    <t>22 - Jan</t>
  </si>
  <si>
    <t>24 - Jan</t>
  </si>
  <si>
    <t>21 - Jan</t>
  </si>
  <si>
    <t>27 - Jan</t>
  </si>
  <si>
    <t>BOOK OF ELI</t>
  </si>
  <si>
    <t>PRINCESS AND THE FROG</t>
  </si>
  <si>
    <t>BELGRADE PHANTOM</t>
  </si>
  <si>
    <t>ALVIN AND THE CHIPMUNKS 2</t>
  </si>
  <si>
    <t>MEN WHO STARE AT GOATS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</si>
</sst>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3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O17" sqref="O17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6" t="s">
        <v>70</v>
      </c>
      <c r="K4" s="21"/>
      <c r="L4" s="87" t="s">
        <v>71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0.7118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5" t="s">
        <v>72</v>
      </c>
      <c r="K5" s="8"/>
      <c r="L5" s="88" t="s">
        <v>73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4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40206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47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74" t="s">
        <v>52</v>
      </c>
      <c r="C14" s="4" t="s">
        <v>77</v>
      </c>
      <c r="D14" s="16" t="s">
        <v>59</v>
      </c>
      <c r="E14" s="16" t="s">
        <v>42</v>
      </c>
      <c r="F14" s="38">
        <v>1</v>
      </c>
      <c r="G14" s="38">
        <v>13</v>
      </c>
      <c r="H14" s="25">
        <v>75273</v>
      </c>
      <c r="I14" s="25"/>
      <c r="J14" s="83">
        <v>17245</v>
      </c>
      <c r="K14" s="83"/>
      <c r="L14" s="65"/>
      <c r="M14" s="15">
        <f>H14/G14</f>
        <v>5790.2307692307695</v>
      </c>
      <c r="N14" s="38">
        <v>13</v>
      </c>
      <c r="O14" s="23">
        <v>98483</v>
      </c>
      <c r="P14" s="23"/>
      <c r="Q14" s="23">
        <v>23788</v>
      </c>
      <c r="R14" s="23"/>
      <c r="S14" s="65"/>
      <c r="T14" s="77">
        <v>3100</v>
      </c>
      <c r="U14" s="15">
        <f>O14/N14</f>
        <v>7575.615384615385</v>
      </c>
      <c r="V14" s="77">
        <f>SUM(T14,O14)</f>
        <v>101583</v>
      </c>
      <c r="W14" s="77">
        <v>966</v>
      </c>
      <c r="X14" s="78">
        <f>SUM(W14,Q14)</f>
        <v>24754</v>
      </c>
    </row>
    <row r="15" spans="1:24" ht="12.75">
      <c r="A15" s="74">
        <v>2</v>
      </c>
      <c r="B15" s="74">
        <v>1</v>
      </c>
      <c r="C15" s="4" t="s">
        <v>58</v>
      </c>
      <c r="D15" s="16" t="s">
        <v>59</v>
      </c>
      <c r="E15" s="16" t="s">
        <v>42</v>
      </c>
      <c r="F15" s="38">
        <v>7</v>
      </c>
      <c r="G15" s="38">
        <v>18</v>
      </c>
      <c r="H15" s="25">
        <v>55283</v>
      </c>
      <c r="I15" s="25">
        <v>73215</v>
      </c>
      <c r="J15" s="15">
        <v>9691</v>
      </c>
      <c r="K15" s="15">
        <v>13245</v>
      </c>
      <c r="L15" s="65">
        <f>(H15/I15*100)-100</f>
        <v>-24.492248856108716</v>
      </c>
      <c r="M15" s="15">
        <f>H15/G15</f>
        <v>3071.277777777778</v>
      </c>
      <c r="N15" s="75">
        <v>18</v>
      </c>
      <c r="O15" s="15">
        <v>81241</v>
      </c>
      <c r="P15" s="15">
        <v>102905</v>
      </c>
      <c r="Q15" s="15">
        <v>14962</v>
      </c>
      <c r="R15" s="15">
        <v>19435</v>
      </c>
      <c r="S15" s="65">
        <f>(O15/P15*100)-100</f>
        <v>-21.052426995772805</v>
      </c>
      <c r="T15" s="77">
        <v>980310</v>
      </c>
      <c r="U15" s="15">
        <f>O15/N15</f>
        <v>4513.388888888889</v>
      </c>
      <c r="V15" s="77">
        <f>SUM(T15,O15)</f>
        <v>1061551</v>
      </c>
      <c r="W15" s="77">
        <v>186582</v>
      </c>
      <c r="X15" s="78">
        <f>SUM(W15,Q15)</f>
        <v>201544</v>
      </c>
    </row>
    <row r="16" spans="1:24" ht="12.75">
      <c r="A16" s="74">
        <v>3</v>
      </c>
      <c r="B16" s="74" t="s">
        <v>52</v>
      </c>
      <c r="C16" s="4" t="s">
        <v>78</v>
      </c>
      <c r="D16" s="16" t="s">
        <v>45</v>
      </c>
      <c r="E16" s="16" t="s">
        <v>56</v>
      </c>
      <c r="F16" s="38">
        <v>1</v>
      </c>
      <c r="G16" s="38">
        <v>4</v>
      </c>
      <c r="H16" s="15">
        <v>11151</v>
      </c>
      <c r="I16" s="15"/>
      <c r="J16" s="15">
        <v>2387</v>
      </c>
      <c r="K16" s="15"/>
      <c r="L16" s="65"/>
      <c r="M16" s="15">
        <f>H16/G16</f>
        <v>2787.75</v>
      </c>
      <c r="N16" s="75">
        <v>4</v>
      </c>
      <c r="O16" s="15">
        <v>16898</v>
      </c>
      <c r="P16" s="15"/>
      <c r="Q16" s="15">
        <v>3944</v>
      </c>
      <c r="R16" s="15"/>
      <c r="S16" s="65"/>
      <c r="T16" s="77">
        <v>1708</v>
      </c>
      <c r="U16" s="15">
        <f>O16/N16</f>
        <v>4224.5</v>
      </c>
      <c r="V16" s="77">
        <f>SUM(T16,O16)</f>
        <v>18606</v>
      </c>
      <c r="W16" s="77">
        <v>510</v>
      </c>
      <c r="X16" s="78">
        <f>SUM(W16,Q16)</f>
        <v>4454</v>
      </c>
    </row>
    <row r="17" spans="1:24" ht="12.75">
      <c r="A17" s="74">
        <v>4</v>
      </c>
      <c r="B17" s="74">
        <v>2</v>
      </c>
      <c r="C17" s="4" t="s">
        <v>64</v>
      </c>
      <c r="D17" s="16" t="s">
        <v>43</v>
      </c>
      <c r="E17" s="16" t="s">
        <v>44</v>
      </c>
      <c r="F17" s="38">
        <v>4</v>
      </c>
      <c r="G17" s="38">
        <v>9</v>
      </c>
      <c r="H17" s="15">
        <v>10111</v>
      </c>
      <c r="I17" s="15">
        <v>18575</v>
      </c>
      <c r="J17" s="92">
        <v>2060</v>
      </c>
      <c r="K17" s="92">
        <v>3840</v>
      </c>
      <c r="L17" s="65">
        <f>(H17/I17*100)-100</f>
        <v>-45.56662180349933</v>
      </c>
      <c r="M17" s="15">
        <f>H17/G17</f>
        <v>1123.4444444444443</v>
      </c>
      <c r="N17" s="75">
        <v>9</v>
      </c>
      <c r="O17" s="76">
        <v>14876</v>
      </c>
      <c r="P17" s="76">
        <v>25991</v>
      </c>
      <c r="Q17" s="76">
        <v>3211</v>
      </c>
      <c r="R17" s="76">
        <v>5647</v>
      </c>
      <c r="S17" s="65">
        <f>(O17/P17*100)-100</f>
        <v>-42.76480320110808</v>
      </c>
      <c r="T17" s="77">
        <v>139147</v>
      </c>
      <c r="U17" s="15">
        <f>O17/N17</f>
        <v>1652.888888888889</v>
      </c>
      <c r="V17" s="77">
        <f>SUM(T17,O17)</f>
        <v>154023</v>
      </c>
      <c r="W17" s="77">
        <v>29858</v>
      </c>
      <c r="X17" s="78">
        <f>SUM(W17,Q17)</f>
        <v>33069</v>
      </c>
    </row>
    <row r="18" spans="1:24" ht="13.5" customHeight="1">
      <c r="A18" s="74">
        <v>5</v>
      </c>
      <c r="B18" s="74">
        <v>3</v>
      </c>
      <c r="C18" s="4" t="s">
        <v>74</v>
      </c>
      <c r="D18" s="16" t="s">
        <v>45</v>
      </c>
      <c r="E18" s="16" t="s">
        <v>44</v>
      </c>
      <c r="F18" s="38">
        <v>2</v>
      </c>
      <c r="G18" s="38">
        <v>6</v>
      </c>
      <c r="H18" s="15">
        <v>9259</v>
      </c>
      <c r="I18" s="15">
        <v>17667</v>
      </c>
      <c r="J18" s="25">
        <v>1975</v>
      </c>
      <c r="K18" s="25">
        <v>3723</v>
      </c>
      <c r="L18" s="65">
        <f>(H18/I18*100)-100</f>
        <v>-47.59155487632308</v>
      </c>
      <c r="M18" s="15">
        <f>H18/G18</f>
        <v>1543.1666666666667</v>
      </c>
      <c r="N18" s="75">
        <v>6</v>
      </c>
      <c r="O18" s="15">
        <v>13702</v>
      </c>
      <c r="P18" s="15">
        <v>25094</v>
      </c>
      <c r="Q18" s="15">
        <v>3185</v>
      </c>
      <c r="R18" s="15">
        <v>5680</v>
      </c>
      <c r="S18" s="65">
        <f>(O18/P18*100)-100</f>
        <v>-45.39730612895513</v>
      </c>
      <c r="T18" s="77">
        <v>27123</v>
      </c>
      <c r="U18" s="15">
        <f>O18/N18</f>
        <v>2283.6666666666665</v>
      </c>
      <c r="V18" s="77">
        <f>SUM(T18,O18)</f>
        <v>40825</v>
      </c>
      <c r="W18" s="77">
        <v>6193</v>
      </c>
      <c r="X18" s="78">
        <f>SUM(W18,Q18)</f>
        <v>9378</v>
      </c>
    </row>
    <row r="19" spans="1:24" ht="12.75">
      <c r="A19" s="74">
        <v>6</v>
      </c>
      <c r="B19" s="74">
        <v>5</v>
      </c>
      <c r="C19" s="4" t="s">
        <v>65</v>
      </c>
      <c r="D19" s="16" t="s">
        <v>66</v>
      </c>
      <c r="E19" s="16" t="s">
        <v>36</v>
      </c>
      <c r="F19" s="38">
        <v>3</v>
      </c>
      <c r="G19" s="38">
        <v>5</v>
      </c>
      <c r="H19" s="15">
        <v>8688</v>
      </c>
      <c r="I19" s="15">
        <v>14978</v>
      </c>
      <c r="J19" s="15">
        <v>1832</v>
      </c>
      <c r="K19" s="15">
        <v>3166</v>
      </c>
      <c r="L19" s="65">
        <f>(H19/I19*100)-100</f>
        <v>-41.994925891307254</v>
      </c>
      <c r="M19" s="15">
        <f>H19/G19</f>
        <v>1737.6</v>
      </c>
      <c r="N19" s="75">
        <v>5</v>
      </c>
      <c r="O19" s="23">
        <v>13279</v>
      </c>
      <c r="P19" s="23">
        <v>20654</v>
      </c>
      <c r="Q19" s="23">
        <v>3056</v>
      </c>
      <c r="R19" s="23">
        <v>4631</v>
      </c>
      <c r="S19" s="65">
        <f>(O19/P19*100)-100</f>
        <v>-35.70736903263291</v>
      </c>
      <c r="T19" s="77">
        <v>49680</v>
      </c>
      <c r="U19" s="15">
        <f>O19/N19</f>
        <v>2655.8</v>
      </c>
      <c r="V19" s="77">
        <f>SUM(T19,O19)</f>
        <v>62959</v>
      </c>
      <c r="W19" s="77">
        <v>11434</v>
      </c>
      <c r="X19" s="78">
        <f>SUM(W19,Q19)</f>
        <v>14490</v>
      </c>
    </row>
    <row r="20" spans="1:24" ht="12.75">
      <c r="A20" s="74">
        <v>7</v>
      </c>
      <c r="B20" s="74">
        <v>4</v>
      </c>
      <c r="C20" s="4" t="s">
        <v>75</v>
      </c>
      <c r="D20" s="16" t="s">
        <v>49</v>
      </c>
      <c r="E20" s="16" t="s">
        <v>50</v>
      </c>
      <c r="F20" s="38">
        <v>2</v>
      </c>
      <c r="G20" s="38">
        <v>9</v>
      </c>
      <c r="H20" s="15">
        <v>7849</v>
      </c>
      <c r="I20" s="15">
        <v>19758</v>
      </c>
      <c r="J20" s="84">
        <v>1777</v>
      </c>
      <c r="K20" s="84">
        <v>4442</v>
      </c>
      <c r="L20" s="65">
        <f>(H20/I20*100)-100</f>
        <v>-60.27431926308331</v>
      </c>
      <c r="M20" s="15">
        <f>H20/G20</f>
        <v>872.1111111111111</v>
      </c>
      <c r="N20" s="39">
        <v>9</v>
      </c>
      <c r="O20" s="15">
        <v>10581</v>
      </c>
      <c r="P20" s="15">
        <v>25061</v>
      </c>
      <c r="Q20" s="15">
        <v>2503</v>
      </c>
      <c r="R20" s="15">
        <v>5898</v>
      </c>
      <c r="S20" s="65">
        <f>(O20/P20*100)-100</f>
        <v>-57.779019193168665</v>
      </c>
      <c r="T20" s="77">
        <v>26647</v>
      </c>
      <c r="U20" s="15">
        <f>O20/N20</f>
        <v>1175.6666666666667</v>
      </c>
      <c r="V20" s="77">
        <f>SUM(T20,O20)</f>
        <v>37228</v>
      </c>
      <c r="W20" s="77">
        <v>6627</v>
      </c>
      <c r="X20" s="78">
        <f>SUM(W20,Q20)</f>
        <v>9130</v>
      </c>
    </row>
    <row r="21" spans="1:24" ht="12.75">
      <c r="A21" s="74">
        <v>8</v>
      </c>
      <c r="B21" s="74">
        <v>6</v>
      </c>
      <c r="C21" s="4" t="s">
        <v>60</v>
      </c>
      <c r="D21" s="16" t="s">
        <v>51</v>
      </c>
      <c r="E21" s="16" t="s">
        <v>36</v>
      </c>
      <c r="F21" s="38">
        <v>6</v>
      </c>
      <c r="G21" s="38">
        <v>8</v>
      </c>
      <c r="H21" s="15">
        <v>5704</v>
      </c>
      <c r="I21" s="15">
        <v>12532</v>
      </c>
      <c r="J21" s="23">
        <v>1264</v>
      </c>
      <c r="K21" s="23">
        <v>2682</v>
      </c>
      <c r="L21" s="65">
        <f>(H21/I21*100)-100</f>
        <v>-54.484519629747844</v>
      </c>
      <c r="M21" s="15">
        <f>H21/G21</f>
        <v>713</v>
      </c>
      <c r="N21" s="75">
        <v>8</v>
      </c>
      <c r="O21" s="15">
        <v>7998</v>
      </c>
      <c r="P21" s="15">
        <v>17221</v>
      </c>
      <c r="Q21" s="15">
        <v>1807</v>
      </c>
      <c r="R21" s="15">
        <v>3883</v>
      </c>
      <c r="S21" s="65">
        <f>(O21/P21*100)-100</f>
        <v>-53.55670402415655</v>
      </c>
      <c r="T21" s="89">
        <v>191527</v>
      </c>
      <c r="U21" s="15">
        <f>O21/N21</f>
        <v>999.75</v>
      </c>
      <c r="V21" s="77">
        <f>SUM(T21,O21)</f>
        <v>199525</v>
      </c>
      <c r="W21" s="77">
        <v>43865</v>
      </c>
      <c r="X21" s="78">
        <f>SUM(W21,Q21)</f>
        <v>45672</v>
      </c>
    </row>
    <row r="22" spans="1:24" ht="12.75">
      <c r="A22" s="74">
        <v>9</v>
      </c>
      <c r="B22" s="74">
        <v>7</v>
      </c>
      <c r="C22" s="4" t="s">
        <v>62</v>
      </c>
      <c r="D22" s="16" t="s">
        <v>45</v>
      </c>
      <c r="E22" s="16" t="s">
        <v>36</v>
      </c>
      <c r="F22" s="38">
        <v>5</v>
      </c>
      <c r="G22" s="38">
        <v>10</v>
      </c>
      <c r="H22" s="25">
        <v>2643</v>
      </c>
      <c r="I22" s="25">
        <v>9694</v>
      </c>
      <c r="J22" s="91">
        <v>600</v>
      </c>
      <c r="K22" s="91">
        <v>2227</v>
      </c>
      <c r="L22" s="65">
        <f>(H22/I22*100)-100</f>
        <v>-72.73571281204869</v>
      </c>
      <c r="M22" s="15">
        <f>H22/G22</f>
        <v>264.3</v>
      </c>
      <c r="N22" s="75">
        <v>10</v>
      </c>
      <c r="O22" s="23">
        <v>3380</v>
      </c>
      <c r="P22" s="23">
        <v>12192</v>
      </c>
      <c r="Q22" s="23">
        <v>805</v>
      </c>
      <c r="R22" s="23">
        <v>2911</v>
      </c>
      <c r="S22" s="65">
        <f>(O22/P22*100)-100</f>
        <v>-72.2769028871391</v>
      </c>
      <c r="T22" s="77">
        <v>119559</v>
      </c>
      <c r="U22" s="15">
        <f>O22/N22</f>
        <v>338</v>
      </c>
      <c r="V22" s="77">
        <f>SUM(T22,O22)</f>
        <v>122939</v>
      </c>
      <c r="W22" s="77">
        <v>28481</v>
      </c>
      <c r="X22" s="78">
        <f>SUM(W22,Q22)</f>
        <v>29286</v>
      </c>
    </row>
    <row r="23" spans="1:24" ht="12.75">
      <c r="A23" s="74">
        <v>10</v>
      </c>
      <c r="B23" s="74">
        <v>9</v>
      </c>
      <c r="C23" s="4" t="s">
        <v>67</v>
      </c>
      <c r="D23" s="16" t="s">
        <v>45</v>
      </c>
      <c r="E23" s="16" t="s">
        <v>46</v>
      </c>
      <c r="F23" s="38">
        <v>3</v>
      </c>
      <c r="G23" s="38">
        <v>4</v>
      </c>
      <c r="H23" s="25">
        <v>1279</v>
      </c>
      <c r="I23" s="25">
        <v>3014</v>
      </c>
      <c r="J23" s="91">
        <v>278</v>
      </c>
      <c r="K23" s="91">
        <v>622</v>
      </c>
      <c r="L23" s="65">
        <f>(H23/I23*100)-100</f>
        <v>-57.56469807564698</v>
      </c>
      <c r="M23" s="15">
        <f>H23/G23</f>
        <v>319.75</v>
      </c>
      <c r="N23" s="75">
        <v>4</v>
      </c>
      <c r="O23" s="23">
        <v>2049</v>
      </c>
      <c r="P23" s="23">
        <v>4271</v>
      </c>
      <c r="Q23" s="23">
        <v>493</v>
      </c>
      <c r="R23" s="23">
        <v>965</v>
      </c>
      <c r="S23" s="65">
        <f>(O23/P23*100)-100</f>
        <v>-52.025286818075394</v>
      </c>
      <c r="T23" s="77">
        <v>13071</v>
      </c>
      <c r="U23" s="15">
        <f>O23/N23</f>
        <v>512.25</v>
      </c>
      <c r="V23" s="77">
        <f>SUM(T23,O23)</f>
        <v>15120</v>
      </c>
      <c r="W23" s="79">
        <v>2954</v>
      </c>
      <c r="X23" s="78">
        <f>SUM(W23,Q23)</f>
        <v>3447</v>
      </c>
    </row>
    <row r="24" spans="1:24" ht="12.75">
      <c r="A24" s="74">
        <v>11</v>
      </c>
      <c r="B24" s="74">
        <v>8</v>
      </c>
      <c r="C24" s="90" t="s">
        <v>55</v>
      </c>
      <c r="D24" s="16" t="s">
        <v>45</v>
      </c>
      <c r="E24" s="16" t="s">
        <v>36</v>
      </c>
      <c r="F24" s="38">
        <v>9</v>
      </c>
      <c r="G24" s="38">
        <v>8</v>
      </c>
      <c r="H24" s="25">
        <v>950</v>
      </c>
      <c r="I24" s="25">
        <v>4850</v>
      </c>
      <c r="J24" s="83">
        <v>234</v>
      </c>
      <c r="K24" s="83">
        <v>1179</v>
      </c>
      <c r="L24" s="65">
        <f>(H24/I24*100)-100</f>
        <v>-80.41237113402062</v>
      </c>
      <c r="M24" s="15">
        <f>H24/G24</f>
        <v>118.75</v>
      </c>
      <c r="N24" s="38">
        <v>8</v>
      </c>
      <c r="O24" s="23">
        <v>1802</v>
      </c>
      <c r="P24" s="23">
        <v>6143</v>
      </c>
      <c r="Q24" s="23">
        <v>508</v>
      </c>
      <c r="R24" s="23">
        <v>1550</v>
      </c>
      <c r="S24" s="65">
        <f>(O24/P24*100)-100</f>
        <v>-70.66579846980302</v>
      </c>
      <c r="T24" s="77">
        <v>323187</v>
      </c>
      <c r="U24" s="15">
        <f>O24/N24</f>
        <v>225.25</v>
      </c>
      <c r="V24" s="77">
        <f>SUM(T24,O24)</f>
        <v>324989</v>
      </c>
      <c r="W24" s="79">
        <v>79958</v>
      </c>
      <c r="X24" s="78">
        <f>SUM(W24,Q24)</f>
        <v>80466</v>
      </c>
    </row>
    <row r="25" spans="1:24" ht="12.75" customHeight="1">
      <c r="A25" s="52">
        <v>12</v>
      </c>
      <c r="B25" s="52">
        <v>12</v>
      </c>
      <c r="C25" s="4" t="s">
        <v>61</v>
      </c>
      <c r="D25" s="16" t="s">
        <v>51</v>
      </c>
      <c r="E25" s="16" t="s">
        <v>36</v>
      </c>
      <c r="F25" s="38">
        <v>15</v>
      </c>
      <c r="G25" s="38">
        <v>8</v>
      </c>
      <c r="H25" s="83">
        <v>1329</v>
      </c>
      <c r="I25" s="83">
        <v>1776</v>
      </c>
      <c r="J25" s="91">
        <v>260</v>
      </c>
      <c r="K25" s="91">
        <v>351</v>
      </c>
      <c r="L25" s="65">
        <f>(H25/I25*100)-100</f>
        <v>-25.16891891891892</v>
      </c>
      <c r="M25" s="15">
        <f>H25/G25</f>
        <v>166.125</v>
      </c>
      <c r="N25" s="75">
        <v>8</v>
      </c>
      <c r="O25" s="15">
        <v>1725</v>
      </c>
      <c r="P25" s="15">
        <v>2314</v>
      </c>
      <c r="Q25" s="25">
        <v>346</v>
      </c>
      <c r="R25" s="25">
        <v>465</v>
      </c>
      <c r="S25" s="65">
        <f>(O25/P25*100)-100</f>
        <v>-25.453759723422635</v>
      </c>
      <c r="T25" s="79">
        <v>349021</v>
      </c>
      <c r="U25" s="15">
        <f>O25/N25</f>
        <v>215.625</v>
      </c>
      <c r="V25" s="77">
        <f>SUM(T25,O25)</f>
        <v>350746</v>
      </c>
      <c r="W25" s="77">
        <v>82050</v>
      </c>
      <c r="X25" s="78">
        <f>SUM(W25,Q25)</f>
        <v>82396</v>
      </c>
    </row>
    <row r="26" spans="1:24" ht="12.75" customHeight="1">
      <c r="A26" s="74">
        <v>13</v>
      </c>
      <c r="B26" s="74">
        <v>10</v>
      </c>
      <c r="C26" s="4" t="s">
        <v>57</v>
      </c>
      <c r="D26" s="16" t="s">
        <v>49</v>
      </c>
      <c r="E26" s="16" t="s">
        <v>50</v>
      </c>
      <c r="F26" s="38">
        <v>8</v>
      </c>
      <c r="G26" s="38">
        <v>6</v>
      </c>
      <c r="H26" s="15">
        <v>880</v>
      </c>
      <c r="I26" s="15">
        <v>2363</v>
      </c>
      <c r="J26" s="15">
        <v>177</v>
      </c>
      <c r="K26" s="15">
        <v>467</v>
      </c>
      <c r="L26" s="65">
        <f>(H26/I26*100)-100</f>
        <v>-62.75920440118494</v>
      </c>
      <c r="M26" s="15">
        <f>H26/G26</f>
        <v>146.66666666666666</v>
      </c>
      <c r="N26" s="75">
        <v>6</v>
      </c>
      <c r="O26" s="23">
        <v>1282</v>
      </c>
      <c r="P26" s="23">
        <v>3186</v>
      </c>
      <c r="Q26" s="23">
        <v>263</v>
      </c>
      <c r="R26" s="23">
        <v>650</v>
      </c>
      <c r="S26" s="65">
        <f>(O26/P26*100)-100</f>
        <v>-59.76145637162587</v>
      </c>
      <c r="T26" s="79">
        <v>109252</v>
      </c>
      <c r="U26" s="15">
        <f>O26/N26</f>
        <v>213.66666666666666</v>
      </c>
      <c r="V26" s="77">
        <f>SUM(T26,O26)</f>
        <v>110534</v>
      </c>
      <c r="W26" s="77">
        <v>25589</v>
      </c>
      <c r="X26" s="78">
        <f>SUM(W26,Q26)</f>
        <v>25852</v>
      </c>
    </row>
    <row r="27" spans="1:24" ht="12.75">
      <c r="A27" s="74">
        <v>14</v>
      </c>
      <c r="B27" s="74">
        <v>11</v>
      </c>
      <c r="C27" s="4" t="s">
        <v>69</v>
      </c>
      <c r="D27" s="16" t="s">
        <v>45</v>
      </c>
      <c r="E27" s="16" t="s">
        <v>56</v>
      </c>
      <c r="F27" s="38">
        <v>4</v>
      </c>
      <c r="G27" s="38">
        <v>1</v>
      </c>
      <c r="H27" s="25">
        <v>808</v>
      </c>
      <c r="I27" s="25">
        <v>1771</v>
      </c>
      <c r="J27" s="25">
        <v>148</v>
      </c>
      <c r="K27" s="25">
        <v>318</v>
      </c>
      <c r="L27" s="65">
        <f>(H27/I27*100)-100</f>
        <v>-54.37605872388481</v>
      </c>
      <c r="M27" s="15">
        <f>H27/G27</f>
        <v>808</v>
      </c>
      <c r="N27" s="38">
        <v>1</v>
      </c>
      <c r="O27" s="15">
        <v>1255</v>
      </c>
      <c r="P27" s="15">
        <v>2540</v>
      </c>
      <c r="Q27" s="15">
        <v>245</v>
      </c>
      <c r="R27" s="15">
        <v>476</v>
      </c>
      <c r="S27" s="65">
        <f>(O27/P27*100)-100</f>
        <v>-50.59055118110236</v>
      </c>
      <c r="T27" s="89">
        <v>7039</v>
      </c>
      <c r="U27" s="15">
        <f>O27/N27</f>
        <v>1255</v>
      </c>
      <c r="V27" s="77">
        <f>SUM(T27,O27)</f>
        <v>8294</v>
      </c>
      <c r="W27" s="79">
        <v>1519</v>
      </c>
      <c r="X27" s="78">
        <f>SUM(W27,Q27)</f>
        <v>1764</v>
      </c>
    </row>
    <row r="28" spans="1:24" ht="12.75">
      <c r="A28" s="74">
        <v>15</v>
      </c>
      <c r="B28" s="74">
        <v>15</v>
      </c>
      <c r="C28" s="4" t="s">
        <v>68</v>
      </c>
      <c r="D28" s="16" t="s">
        <v>45</v>
      </c>
      <c r="E28" s="16" t="s">
        <v>46</v>
      </c>
      <c r="F28" s="38">
        <v>3</v>
      </c>
      <c r="G28" s="38">
        <v>1</v>
      </c>
      <c r="H28" s="25">
        <v>606</v>
      </c>
      <c r="I28" s="25">
        <v>771</v>
      </c>
      <c r="J28" s="25">
        <v>129</v>
      </c>
      <c r="K28" s="25">
        <v>115</v>
      </c>
      <c r="L28" s="65">
        <f>(H28/I28*100)-100</f>
        <v>-21.400778210116727</v>
      </c>
      <c r="M28" s="15">
        <f>H28/G28</f>
        <v>606</v>
      </c>
      <c r="N28" s="38">
        <v>1</v>
      </c>
      <c r="O28" s="23">
        <v>1143</v>
      </c>
      <c r="P28" s="23">
        <v>956</v>
      </c>
      <c r="Q28" s="15">
        <v>252</v>
      </c>
      <c r="R28" s="15">
        <v>211</v>
      </c>
      <c r="S28" s="65">
        <f>(O28/P28*100)-100</f>
        <v>19.560669456066933</v>
      </c>
      <c r="T28" s="77">
        <v>5772</v>
      </c>
      <c r="U28" s="15">
        <f>O28/N28</f>
        <v>1143</v>
      </c>
      <c r="V28" s="77">
        <f>SUM(T28,O28)</f>
        <v>6915</v>
      </c>
      <c r="W28" s="79">
        <v>1618</v>
      </c>
      <c r="X28" s="78">
        <f>SUM(W28,Q28)</f>
        <v>1870</v>
      </c>
    </row>
    <row r="29" spans="1:24" ht="12.75">
      <c r="A29" s="74">
        <v>16</v>
      </c>
      <c r="B29" s="74">
        <v>17</v>
      </c>
      <c r="C29" s="4" t="s">
        <v>76</v>
      </c>
      <c r="D29" s="16" t="s">
        <v>45</v>
      </c>
      <c r="E29" s="16" t="s">
        <v>56</v>
      </c>
      <c r="F29" s="38">
        <v>2</v>
      </c>
      <c r="G29" s="38">
        <v>1</v>
      </c>
      <c r="H29" s="25">
        <v>578</v>
      </c>
      <c r="I29" s="25">
        <v>437</v>
      </c>
      <c r="J29" s="25">
        <v>113</v>
      </c>
      <c r="K29" s="25">
        <v>86</v>
      </c>
      <c r="L29" s="65">
        <f>(H29/I29*100)-100</f>
        <v>32.265446224256294</v>
      </c>
      <c r="M29" s="15">
        <f>H29/G29</f>
        <v>578</v>
      </c>
      <c r="N29" s="39">
        <v>1</v>
      </c>
      <c r="O29" s="15">
        <v>994</v>
      </c>
      <c r="P29" s="15">
        <v>742</v>
      </c>
      <c r="Q29" s="15">
        <v>207</v>
      </c>
      <c r="R29" s="15">
        <v>153</v>
      </c>
      <c r="S29" s="65">
        <f>(O29/P29*100)-100</f>
        <v>33.96226415094338</v>
      </c>
      <c r="T29" s="77">
        <v>3990</v>
      </c>
      <c r="U29" s="15">
        <f>O29/N29</f>
        <v>994</v>
      </c>
      <c r="V29" s="77">
        <f>SUM(T29,O29)</f>
        <v>4984</v>
      </c>
      <c r="W29" s="77">
        <v>918</v>
      </c>
      <c r="X29" s="78">
        <f>SUM(W29,Q29)</f>
        <v>1125</v>
      </c>
    </row>
    <row r="30" spans="1:24" ht="12.75">
      <c r="A30" s="74">
        <v>17</v>
      </c>
      <c r="B30" s="74">
        <v>16</v>
      </c>
      <c r="C30" s="4" t="s">
        <v>54</v>
      </c>
      <c r="D30" s="16" t="s">
        <v>45</v>
      </c>
      <c r="E30" s="16" t="s">
        <v>44</v>
      </c>
      <c r="F30" s="38">
        <v>10</v>
      </c>
      <c r="G30" s="38">
        <v>12</v>
      </c>
      <c r="H30" s="15">
        <v>370</v>
      </c>
      <c r="I30" s="15">
        <v>597</v>
      </c>
      <c r="J30" s="25">
        <v>148</v>
      </c>
      <c r="K30" s="25">
        <v>135</v>
      </c>
      <c r="L30" s="65">
        <f>(H30/I30*100)-100</f>
        <v>-38.02345058626466</v>
      </c>
      <c r="M30" s="15">
        <f>H30/G30</f>
        <v>30.833333333333332</v>
      </c>
      <c r="N30" s="75">
        <v>12</v>
      </c>
      <c r="O30" s="15">
        <v>599</v>
      </c>
      <c r="P30" s="15">
        <v>778</v>
      </c>
      <c r="Q30" s="15">
        <v>231</v>
      </c>
      <c r="R30" s="15">
        <v>182</v>
      </c>
      <c r="S30" s="65">
        <f>(O30/P30*100)-100</f>
        <v>-23.007712082262216</v>
      </c>
      <c r="T30" s="77">
        <v>264759</v>
      </c>
      <c r="U30" s="15">
        <f>O30/N30</f>
        <v>49.916666666666664</v>
      </c>
      <c r="V30" s="77">
        <f>SUM(T30,O30)</f>
        <v>265358</v>
      </c>
      <c r="W30" s="77">
        <v>60157</v>
      </c>
      <c r="X30" s="78">
        <f>SUM(W30,Q30)</f>
        <v>60388</v>
      </c>
    </row>
    <row r="31" spans="1:24" ht="12.75">
      <c r="A31" s="74">
        <v>18</v>
      </c>
      <c r="B31" s="74">
        <v>18</v>
      </c>
      <c r="C31" s="4" t="s">
        <v>53</v>
      </c>
      <c r="D31" s="16" t="s">
        <v>45</v>
      </c>
      <c r="E31" s="16" t="s">
        <v>44</v>
      </c>
      <c r="F31" s="38">
        <v>13</v>
      </c>
      <c r="G31" s="38">
        <v>6</v>
      </c>
      <c r="H31" s="25">
        <v>165</v>
      </c>
      <c r="I31" s="25">
        <v>524</v>
      </c>
      <c r="J31" s="25">
        <v>55</v>
      </c>
      <c r="K31" s="25">
        <v>202</v>
      </c>
      <c r="L31" s="65">
        <f>(H31/I31*100)-100</f>
        <v>-68.5114503816794</v>
      </c>
      <c r="M31" s="15">
        <f>H31/G31</f>
        <v>27.5</v>
      </c>
      <c r="N31" s="39">
        <v>6</v>
      </c>
      <c r="O31" s="15">
        <v>278</v>
      </c>
      <c r="P31" s="15">
        <v>640</v>
      </c>
      <c r="Q31" s="15">
        <v>83</v>
      </c>
      <c r="R31" s="15">
        <v>231</v>
      </c>
      <c r="S31" s="65">
        <f>(O31/P31*100)-100</f>
        <v>-56.5625</v>
      </c>
      <c r="T31" s="84">
        <v>105260</v>
      </c>
      <c r="U31" s="15">
        <f>O31/N31</f>
        <v>46.333333333333336</v>
      </c>
      <c r="V31" s="77">
        <f>SUM(T31,O31)</f>
        <v>105538</v>
      </c>
      <c r="W31" s="77">
        <v>25068</v>
      </c>
      <c r="X31" s="78">
        <f>SUM(W31,Q31)</f>
        <v>25151</v>
      </c>
    </row>
    <row r="32" spans="1:24" ht="12.75">
      <c r="A32" s="74">
        <v>19</v>
      </c>
      <c r="B32" s="74">
        <v>19</v>
      </c>
      <c r="C32" s="4" t="s">
        <v>63</v>
      </c>
      <c r="D32" s="16" t="s">
        <v>45</v>
      </c>
      <c r="E32" s="16" t="s">
        <v>56</v>
      </c>
      <c r="F32" s="38">
        <v>5</v>
      </c>
      <c r="G32" s="38">
        <v>1</v>
      </c>
      <c r="H32" s="15">
        <v>96</v>
      </c>
      <c r="I32" s="15">
        <v>247</v>
      </c>
      <c r="J32" s="15">
        <v>21</v>
      </c>
      <c r="K32" s="15">
        <v>55</v>
      </c>
      <c r="L32" s="65">
        <f>(H32/I32*100)-100</f>
        <v>-61.1336032388664</v>
      </c>
      <c r="M32" s="15">
        <f>H32/G32</f>
        <v>96</v>
      </c>
      <c r="N32" s="39">
        <v>1</v>
      </c>
      <c r="O32" s="15">
        <v>213</v>
      </c>
      <c r="P32" s="15">
        <v>467</v>
      </c>
      <c r="Q32" s="15">
        <v>52</v>
      </c>
      <c r="R32" s="15">
        <v>115</v>
      </c>
      <c r="S32" s="67">
        <f>(O32/P32*100)-100</f>
        <v>-54.389721627408996</v>
      </c>
      <c r="T32" s="84">
        <v>11956</v>
      </c>
      <c r="U32" s="15">
        <f>O32/N32</f>
        <v>213</v>
      </c>
      <c r="V32" s="77">
        <f>SUM(T32,O32)</f>
        <v>12169</v>
      </c>
      <c r="W32" s="77">
        <v>2474</v>
      </c>
      <c r="X32" s="78">
        <f>SUM(W32,Q32)</f>
        <v>2526</v>
      </c>
    </row>
    <row r="33" spans="1:24" ht="13.5" thickBot="1">
      <c r="A33" s="51">
        <v>20</v>
      </c>
      <c r="B33" s="74"/>
      <c r="C33" s="4"/>
      <c r="D33" s="16"/>
      <c r="E33" s="16"/>
      <c r="F33" s="38"/>
      <c r="G33" s="38"/>
      <c r="H33" s="15"/>
      <c r="I33" s="15"/>
      <c r="J33" s="92"/>
      <c r="K33" s="92"/>
      <c r="L33" s="65"/>
      <c r="M33" s="15"/>
      <c r="N33" s="39"/>
      <c r="O33" s="15"/>
      <c r="P33" s="15"/>
      <c r="Q33" s="15"/>
      <c r="R33" s="15"/>
      <c r="S33" s="65"/>
      <c r="T33" s="84"/>
      <c r="U33" s="15"/>
      <c r="V33" s="77"/>
      <c r="W33" s="77"/>
      <c r="X33" s="78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130</v>
      </c>
      <c r="H34" s="32">
        <f>SUM(H14:H33)</f>
        <v>193022</v>
      </c>
      <c r="I34" s="32">
        <v>184306</v>
      </c>
      <c r="J34" s="32">
        <f>SUM(J14:J33)</f>
        <v>40394</v>
      </c>
      <c r="K34" s="32">
        <v>37189</v>
      </c>
      <c r="L34" s="70">
        <f>(H34/I34*100)-100</f>
        <v>4.729091836402517</v>
      </c>
      <c r="M34" s="33">
        <f>H34/G34</f>
        <v>1484.7846153846153</v>
      </c>
      <c r="N34" s="35">
        <f>SUM(N14:N33)</f>
        <v>130</v>
      </c>
      <c r="O34" s="32">
        <f>SUM(O14:O33)</f>
        <v>271778</v>
      </c>
      <c r="P34" s="32">
        <v>253568</v>
      </c>
      <c r="Q34" s="32">
        <f>SUM(Q14:Q33)</f>
        <v>59941</v>
      </c>
      <c r="R34" s="32">
        <v>53516</v>
      </c>
      <c r="S34" s="70">
        <f>(O34/P34*100)-100</f>
        <v>7.1815055527511475</v>
      </c>
      <c r="T34" s="80">
        <f>SUM(T14:T33)</f>
        <v>2732108</v>
      </c>
      <c r="U34" s="33">
        <f>O34/N34</f>
        <v>2090.6</v>
      </c>
      <c r="V34" s="82">
        <f>SUM(V14:V33)</f>
        <v>3003886</v>
      </c>
      <c r="W34" s="81">
        <f>SUM(W14:W33)</f>
        <v>596821</v>
      </c>
      <c r="X34" s="36">
        <f>SUM(X14:X33)</f>
        <v>656762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22 - Jan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0.7118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21 - Jan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4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40206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ALVIN AND THE CHIPMUNKS 2</v>
      </c>
      <c r="D14" s="4" t="str">
        <f>'WEEKLY COMPETITIVE REPORT'!D14</f>
        <v>FOX</v>
      </c>
      <c r="E14" s="4" t="str">
        <f>'WEEKLY COMPETITIVE REPORT'!E14</f>
        <v>CF</v>
      </c>
      <c r="F14" s="38">
        <f>'WEEKLY COMPETITIVE REPORT'!F14</f>
        <v>1</v>
      </c>
      <c r="G14" s="38">
        <f>'WEEKLY COMPETITIVE REPORT'!G14</f>
        <v>13</v>
      </c>
      <c r="H14" s="15">
        <f>'WEEKLY COMPETITIVE REPORT'!H14/X4</f>
        <v>105750.21073335207</v>
      </c>
      <c r="I14" s="15">
        <f>'WEEKLY COMPETITIVE REPORT'!I14/X4</f>
        <v>0</v>
      </c>
      <c r="J14" s="23">
        <f>'WEEKLY COMPETITIVE REPORT'!J14</f>
        <v>17245</v>
      </c>
      <c r="K14" s="23">
        <f>'WEEKLY COMPETITIVE REPORT'!K14</f>
        <v>0</v>
      </c>
      <c r="L14" s="65">
        <f>'WEEKLY COMPETITIVE REPORT'!L14</f>
        <v>0</v>
      </c>
      <c r="M14" s="15">
        <f aca="true" t="shared" si="0" ref="M14:M20">H14/G14</f>
        <v>8134.631594873236</v>
      </c>
      <c r="N14" s="38">
        <f>'WEEKLY COMPETITIVE REPORT'!N14</f>
        <v>13</v>
      </c>
      <c r="O14" s="15">
        <f>'WEEKLY COMPETITIVE REPORT'!O14/X4</f>
        <v>138357.68474290532</v>
      </c>
      <c r="P14" s="15">
        <f>'WEEKLY COMPETITIVE REPORT'!P14/X4</f>
        <v>0</v>
      </c>
      <c r="Q14" s="23">
        <f>'WEEKLY COMPETITIVE REPORT'!Q14</f>
        <v>23788</v>
      </c>
      <c r="R14" s="23">
        <f>'WEEKLY COMPETITIVE REPORT'!R14</f>
        <v>0</v>
      </c>
      <c r="S14" s="65">
        <f>'WEEKLY COMPETITIVE REPORT'!S14</f>
        <v>0</v>
      </c>
      <c r="T14" s="15">
        <f>'WEEKLY COMPETITIVE REPORT'!T14/X4</f>
        <v>4355.155942680528</v>
      </c>
      <c r="U14" s="15">
        <f aca="true" t="shared" si="1" ref="U14:U20">O14/N14</f>
        <v>10642.898826377332</v>
      </c>
      <c r="V14" s="26">
        <f aca="true" t="shared" si="2" ref="V14:V20">O14+T14</f>
        <v>142712.84068558583</v>
      </c>
      <c r="W14" s="23">
        <f>'WEEKLY COMPETITIVE REPORT'!W14</f>
        <v>966</v>
      </c>
      <c r="X14" s="57">
        <f>'WEEKLY COMPETITIVE REPORT'!X14</f>
        <v>24754</v>
      </c>
    </row>
    <row r="15" spans="1:24" ht="12.75">
      <c r="A15" s="51">
        <v>2</v>
      </c>
      <c r="B15" s="4">
        <f>'WEEKLY COMPETITIVE REPORT'!B15</f>
        <v>1</v>
      </c>
      <c r="C15" s="4" t="str">
        <f>'WEEKLY COMPETITIVE REPORT'!C15</f>
        <v>AVATAR</v>
      </c>
      <c r="D15" s="4" t="str">
        <f>'WEEKLY COMPETITIVE REPORT'!D15</f>
        <v>FOX</v>
      </c>
      <c r="E15" s="4" t="str">
        <f>'WEEKLY COMPETITIVE REPORT'!E15</f>
        <v>CF</v>
      </c>
      <c r="F15" s="38">
        <f>'WEEKLY COMPETITIVE REPORT'!F15</f>
        <v>7</v>
      </c>
      <c r="G15" s="38">
        <f>'WEEKLY COMPETITIVE REPORT'!G15</f>
        <v>18</v>
      </c>
      <c r="H15" s="15">
        <f>'WEEKLY COMPETITIVE REPORT'!H15/X4</f>
        <v>77666.4793481315</v>
      </c>
      <c r="I15" s="15">
        <f>'WEEKLY COMPETITIVE REPORT'!I15/X4</f>
        <v>102858.9491430177</v>
      </c>
      <c r="J15" s="23">
        <f>'WEEKLY COMPETITIVE REPORT'!J15</f>
        <v>9691</v>
      </c>
      <c r="K15" s="23">
        <f>'WEEKLY COMPETITIVE REPORT'!K15</f>
        <v>13245</v>
      </c>
      <c r="L15" s="65">
        <f>'WEEKLY COMPETITIVE REPORT'!L15</f>
        <v>-24.492248856108716</v>
      </c>
      <c r="M15" s="15">
        <f t="shared" si="0"/>
        <v>4314.804408229527</v>
      </c>
      <c r="N15" s="38">
        <f>'WEEKLY COMPETITIVE REPORT'!N15</f>
        <v>18</v>
      </c>
      <c r="O15" s="15">
        <f>'WEEKLY COMPETITIVE REPORT'!O15/X4</f>
        <v>114134.58836751897</v>
      </c>
      <c r="P15" s="15">
        <f>'WEEKLY COMPETITIVE REPORT'!P15/X4</f>
        <v>144570.103961787</v>
      </c>
      <c r="Q15" s="23">
        <f>'WEEKLY COMPETITIVE REPORT'!Q15</f>
        <v>14962</v>
      </c>
      <c r="R15" s="23">
        <f>'WEEKLY COMPETITIVE REPORT'!R15</f>
        <v>19435</v>
      </c>
      <c r="S15" s="65">
        <f>'WEEKLY COMPETITIVE REPORT'!S15</f>
        <v>-21.052426995772805</v>
      </c>
      <c r="T15" s="15">
        <f>'WEEKLY COMPETITIVE REPORT'!T15/X4</f>
        <v>1377226.7490868222</v>
      </c>
      <c r="U15" s="15">
        <f t="shared" si="1"/>
        <v>6340.810464862165</v>
      </c>
      <c r="V15" s="26">
        <f t="shared" si="2"/>
        <v>1491361.3374543411</v>
      </c>
      <c r="W15" s="23">
        <f>'WEEKLY COMPETITIVE REPORT'!W15</f>
        <v>186582</v>
      </c>
      <c r="X15" s="57">
        <f>'WEEKLY COMPETITIVE REPORT'!X15</f>
        <v>201544</v>
      </c>
    </row>
    <row r="16" spans="1:24" ht="12.75">
      <c r="A16" s="51">
        <v>3</v>
      </c>
      <c r="B16" s="4" t="str">
        <f>'WEEKLY COMPETITIVE REPORT'!B16</f>
        <v>New</v>
      </c>
      <c r="C16" s="4" t="str">
        <f>'WEEKLY COMPETITIVE REPORT'!C16</f>
        <v>MEN WHO STARE AT GOATS</v>
      </c>
      <c r="D16" s="4" t="str">
        <f>'WEEKLY COMPETITIVE REPORT'!D16</f>
        <v>INDEP</v>
      </c>
      <c r="E16" s="4" t="str">
        <f>'WEEKLY COMPETITIVE REPORT'!E16</f>
        <v>FIVIA</v>
      </c>
      <c r="F16" s="38">
        <f>'WEEKLY COMPETITIVE REPORT'!F16</f>
        <v>1</v>
      </c>
      <c r="G16" s="38">
        <f>'WEEKLY COMPETITIVE REPORT'!G16</f>
        <v>4</v>
      </c>
      <c r="H16" s="15">
        <f>'WEEKLY COMPETITIVE REPORT'!H16/X4</f>
        <v>15665.917392525991</v>
      </c>
      <c r="I16" s="15">
        <f>'WEEKLY COMPETITIVE REPORT'!I16/X4</f>
        <v>0</v>
      </c>
      <c r="J16" s="23">
        <f>'WEEKLY COMPETITIVE REPORT'!J16</f>
        <v>2387</v>
      </c>
      <c r="K16" s="23">
        <f>'WEEKLY COMPETITIVE REPORT'!K16</f>
        <v>0</v>
      </c>
      <c r="L16" s="65">
        <f>'WEEKLY COMPETITIVE REPORT'!L16</f>
        <v>0</v>
      </c>
      <c r="M16" s="15">
        <f t="shared" si="0"/>
        <v>3916.4793481314978</v>
      </c>
      <c r="N16" s="38">
        <f>'WEEKLY COMPETITIVE REPORT'!N16</f>
        <v>4</v>
      </c>
      <c r="O16" s="15">
        <f>'WEEKLY COMPETITIVE REPORT'!O16/X4</f>
        <v>23739.814554650184</v>
      </c>
      <c r="P16" s="15">
        <f>'WEEKLY COMPETITIVE REPORT'!P16/X4</f>
        <v>0</v>
      </c>
      <c r="Q16" s="23">
        <f>'WEEKLY COMPETITIVE REPORT'!Q16</f>
        <v>3944</v>
      </c>
      <c r="R16" s="23">
        <f>'WEEKLY COMPETITIVE REPORT'!R16</f>
        <v>0</v>
      </c>
      <c r="S16" s="65">
        <f>'WEEKLY COMPETITIVE REPORT'!S16</f>
        <v>0</v>
      </c>
      <c r="T16" s="15">
        <f>'WEEKLY COMPETITIVE REPORT'!T16/X4</f>
        <v>2399.5504355155945</v>
      </c>
      <c r="U16" s="15">
        <f t="shared" si="1"/>
        <v>5934.953638662546</v>
      </c>
      <c r="V16" s="26">
        <f t="shared" si="2"/>
        <v>26139.364990165777</v>
      </c>
      <c r="W16" s="23">
        <f>'WEEKLY COMPETITIVE REPORT'!W16</f>
        <v>510</v>
      </c>
      <c r="X16" s="57">
        <f>'WEEKLY COMPETITIVE REPORT'!X16</f>
        <v>4454</v>
      </c>
    </row>
    <row r="17" spans="1:24" ht="12.75">
      <c r="A17" s="51">
        <v>4</v>
      </c>
      <c r="B17" s="4">
        <f>'WEEKLY COMPETITIVE REPORT'!B17</f>
        <v>2</v>
      </c>
      <c r="C17" s="4" t="str">
        <f>'WEEKLY COMPETITIVE REPORT'!C17</f>
        <v>SHERLOCK HOLMES</v>
      </c>
      <c r="D17" s="4" t="str">
        <f>'WEEKLY COMPETITIVE REPORT'!D17</f>
        <v>WB</v>
      </c>
      <c r="E17" s="4" t="str">
        <f>'WEEKLY COMPETITIVE REPORT'!E17</f>
        <v>Blitz</v>
      </c>
      <c r="F17" s="38">
        <f>'WEEKLY COMPETITIVE REPORT'!F17</f>
        <v>4</v>
      </c>
      <c r="G17" s="38">
        <f>'WEEKLY COMPETITIVE REPORT'!G17</f>
        <v>9</v>
      </c>
      <c r="H17" s="15">
        <f>'WEEKLY COMPETITIVE REPORT'!H17/X4</f>
        <v>14204.832818207362</v>
      </c>
      <c r="I17" s="15">
        <f>'WEEKLY COMPETITIVE REPORT'!I17/X4</f>
        <v>26095.813430738974</v>
      </c>
      <c r="J17" s="23">
        <f>'WEEKLY COMPETITIVE REPORT'!J17</f>
        <v>2060</v>
      </c>
      <c r="K17" s="23">
        <f>'WEEKLY COMPETITIVE REPORT'!K17</f>
        <v>3840</v>
      </c>
      <c r="L17" s="65">
        <f>'WEEKLY COMPETITIVE REPORT'!L17</f>
        <v>-45.56662180349933</v>
      </c>
      <c r="M17" s="15">
        <f t="shared" si="0"/>
        <v>1578.3147575785958</v>
      </c>
      <c r="N17" s="38">
        <f>'WEEKLY COMPETITIVE REPORT'!N17</f>
        <v>9</v>
      </c>
      <c r="O17" s="15">
        <f>'WEEKLY COMPETITIVE REPORT'!O17/X4</f>
        <v>20899.128968811463</v>
      </c>
      <c r="P17" s="15">
        <f>'WEEKLY COMPETITIVE REPORT'!P17/X4</f>
        <v>36514.47035684181</v>
      </c>
      <c r="Q17" s="23">
        <f>'WEEKLY COMPETITIVE REPORT'!Q17</f>
        <v>3211</v>
      </c>
      <c r="R17" s="23">
        <f>'WEEKLY COMPETITIVE REPORT'!R17</f>
        <v>5647</v>
      </c>
      <c r="S17" s="65">
        <f>'WEEKLY COMPETITIVE REPORT'!S17</f>
        <v>-42.76480320110808</v>
      </c>
      <c r="T17" s="15">
        <f>'WEEKLY COMPETITIVE REPORT'!T17/X4</f>
        <v>195486.0915987637</v>
      </c>
      <c r="U17" s="15">
        <f t="shared" si="1"/>
        <v>2322.1254409790513</v>
      </c>
      <c r="V17" s="26">
        <f t="shared" si="2"/>
        <v>216385.2205675752</v>
      </c>
      <c r="W17" s="23">
        <f>'WEEKLY COMPETITIVE REPORT'!W17</f>
        <v>29858</v>
      </c>
      <c r="X17" s="57">
        <f>'WEEKLY COMPETITIVE REPORT'!X17</f>
        <v>33069</v>
      </c>
    </row>
    <row r="18" spans="1:24" ht="13.5" customHeight="1">
      <c r="A18" s="51">
        <v>5</v>
      </c>
      <c r="B18" s="4">
        <f>'WEEKLY COMPETITIVE REPORT'!B18</f>
        <v>3</v>
      </c>
      <c r="C18" s="4" t="str">
        <f>'WEEKLY COMPETITIVE REPORT'!C18</f>
        <v>BOOK OF ELI</v>
      </c>
      <c r="D18" s="4" t="str">
        <f>'WEEKLY COMPETITIVE REPORT'!D18</f>
        <v>INDEP</v>
      </c>
      <c r="E18" s="4" t="str">
        <f>'WEEKLY COMPETITIVE REPORT'!E18</f>
        <v>Blitz</v>
      </c>
      <c r="F18" s="38">
        <f>'WEEKLY COMPETITIVE REPORT'!F18</f>
        <v>2</v>
      </c>
      <c r="G18" s="38">
        <f>'WEEKLY COMPETITIVE REPORT'!G18</f>
        <v>6</v>
      </c>
      <c r="H18" s="15">
        <f>'WEEKLY COMPETITIVE REPORT'!H18/X4</f>
        <v>13007.8673784771</v>
      </c>
      <c r="I18" s="15">
        <f>'WEEKLY COMPETITIVE REPORT'!I18/X4</f>
        <v>24820.17420623771</v>
      </c>
      <c r="J18" s="23">
        <f>'WEEKLY COMPETITIVE REPORT'!J18</f>
        <v>1975</v>
      </c>
      <c r="K18" s="23">
        <f>'WEEKLY COMPETITIVE REPORT'!K18</f>
        <v>3723</v>
      </c>
      <c r="L18" s="65">
        <f>'WEEKLY COMPETITIVE REPORT'!L18</f>
        <v>-47.59155487632308</v>
      </c>
      <c r="M18" s="15">
        <f t="shared" si="0"/>
        <v>2167.97789641285</v>
      </c>
      <c r="N18" s="38">
        <f>'WEEKLY COMPETITIVE REPORT'!N18</f>
        <v>6</v>
      </c>
      <c r="O18" s="15">
        <f>'WEEKLY COMPETITIVE REPORT'!O18/X4</f>
        <v>19249.789266647935</v>
      </c>
      <c r="P18" s="15">
        <f>'WEEKLY COMPETITIVE REPORT'!P18/X4</f>
        <v>35254.284911491995</v>
      </c>
      <c r="Q18" s="23">
        <f>'WEEKLY COMPETITIVE REPORT'!Q18</f>
        <v>3185</v>
      </c>
      <c r="R18" s="23">
        <f>'WEEKLY COMPETITIVE REPORT'!R18</f>
        <v>5680</v>
      </c>
      <c r="S18" s="65">
        <f>'WEEKLY COMPETITIVE REPORT'!S18</f>
        <v>-45.39730612895513</v>
      </c>
      <c r="T18" s="15">
        <f>'WEEKLY COMPETITIVE REPORT'!T18/X4</f>
        <v>38104.804720427084</v>
      </c>
      <c r="U18" s="15">
        <f t="shared" si="1"/>
        <v>3208.298211107989</v>
      </c>
      <c r="V18" s="26">
        <f t="shared" si="2"/>
        <v>57354.593987075015</v>
      </c>
      <c r="W18" s="23">
        <f>'WEEKLY COMPETITIVE REPORT'!W18</f>
        <v>6193</v>
      </c>
      <c r="X18" s="57">
        <f>'WEEKLY COMPETITIVE REPORT'!X18</f>
        <v>9378</v>
      </c>
    </row>
    <row r="19" spans="1:24" ht="12.75">
      <c r="A19" s="51">
        <v>6</v>
      </c>
      <c r="B19" s="4">
        <f>'WEEKLY COMPETITIVE REPORT'!B19</f>
        <v>5</v>
      </c>
      <c r="C19" s="4" t="str">
        <f>'WEEKLY COMPETITIVE REPORT'!C19</f>
        <v>UP IN THE AIR</v>
      </c>
      <c r="D19" s="4" t="str">
        <f>'WEEKLY COMPETITIVE REPORT'!D19</f>
        <v>PAR</v>
      </c>
      <c r="E19" s="4" t="str">
        <f>'WEEKLY COMPETITIVE REPORT'!E19</f>
        <v>Karantanija</v>
      </c>
      <c r="F19" s="38">
        <f>'WEEKLY COMPETITIVE REPORT'!F19</f>
        <v>3</v>
      </c>
      <c r="G19" s="38">
        <f>'WEEKLY COMPETITIVE REPORT'!G19</f>
        <v>5</v>
      </c>
      <c r="H19" s="15">
        <f>'WEEKLY COMPETITIVE REPORT'!H19/X4</f>
        <v>12205.675751615623</v>
      </c>
      <c r="I19" s="15">
        <f>'WEEKLY COMPETITIVE REPORT'!I19/X4</f>
        <v>21042.42764821579</v>
      </c>
      <c r="J19" s="23">
        <f>'WEEKLY COMPETITIVE REPORT'!J19</f>
        <v>1832</v>
      </c>
      <c r="K19" s="23">
        <f>'WEEKLY COMPETITIVE REPORT'!K19</f>
        <v>3166</v>
      </c>
      <c r="L19" s="65">
        <f>'WEEKLY COMPETITIVE REPORT'!L19</f>
        <v>-41.994925891307254</v>
      </c>
      <c r="M19" s="15">
        <f t="shared" si="0"/>
        <v>2441.1351503231244</v>
      </c>
      <c r="N19" s="38">
        <f>'WEEKLY COMPETITIVE REPORT'!N19</f>
        <v>5</v>
      </c>
      <c r="O19" s="15">
        <f>'WEEKLY COMPETITIVE REPORT'!O19/X4</f>
        <v>18655.521213824108</v>
      </c>
      <c r="P19" s="15">
        <f>'WEEKLY COMPETITIVE REPORT'!P19/X4</f>
        <v>29016.57769036246</v>
      </c>
      <c r="Q19" s="23">
        <f>'WEEKLY COMPETITIVE REPORT'!Q19</f>
        <v>3056</v>
      </c>
      <c r="R19" s="23">
        <f>'WEEKLY COMPETITIVE REPORT'!R19</f>
        <v>4631</v>
      </c>
      <c r="S19" s="65">
        <f>'WEEKLY COMPETITIVE REPORT'!S19</f>
        <v>-35.70736903263291</v>
      </c>
      <c r="T19" s="15">
        <f>'WEEKLY COMPETITIVE REPORT'!T19/X4</f>
        <v>69794.88620398988</v>
      </c>
      <c r="U19" s="15">
        <f t="shared" si="1"/>
        <v>3731.1042427648217</v>
      </c>
      <c r="V19" s="26">
        <f t="shared" si="2"/>
        <v>88450.40741781399</v>
      </c>
      <c r="W19" s="23">
        <f>'WEEKLY COMPETITIVE REPORT'!W19</f>
        <v>11434</v>
      </c>
      <c r="X19" s="57">
        <f>'WEEKLY COMPETITIVE REPORT'!X19</f>
        <v>14490</v>
      </c>
    </row>
    <row r="20" spans="1:24" ht="12.75">
      <c r="A20" s="52">
        <v>7</v>
      </c>
      <c r="B20" s="4">
        <f>'WEEKLY COMPETITIVE REPORT'!B20</f>
        <v>4</v>
      </c>
      <c r="C20" s="4" t="str">
        <f>'WEEKLY COMPETITIVE REPORT'!C20</f>
        <v>PRINCESS AND THE FROG</v>
      </c>
      <c r="D20" s="4" t="str">
        <f>'WEEKLY COMPETITIVE REPORT'!D20</f>
        <v>WDI</v>
      </c>
      <c r="E20" s="4" t="str">
        <f>'WEEKLY COMPETITIVE REPORT'!E20</f>
        <v>CENEX</v>
      </c>
      <c r="F20" s="38">
        <f>'WEEKLY COMPETITIVE REPORT'!F20</f>
        <v>2</v>
      </c>
      <c r="G20" s="38">
        <f>'WEEKLY COMPETITIVE REPORT'!G20</f>
        <v>9</v>
      </c>
      <c r="H20" s="15">
        <f>'WEEKLY COMPETITIVE REPORT'!H20/X4</f>
        <v>11026.973869064344</v>
      </c>
      <c r="I20" s="15">
        <f>'WEEKLY COMPETITIVE REPORT'!I20/X4</f>
        <v>27757.797134026412</v>
      </c>
      <c r="J20" s="23">
        <f>'WEEKLY COMPETITIVE REPORT'!J20</f>
        <v>1777</v>
      </c>
      <c r="K20" s="23">
        <f>'WEEKLY COMPETITIVE REPORT'!K20</f>
        <v>4442</v>
      </c>
      <c r="L20" s="65">
        <f>'WEEKLY COMPETITIVE REPORT'!L20</f>
        <v>-60.27431926308331</v>
      </c>
      <c r="M20" s="15">
        <f t="shared" si="0"/>
        <v>1225.219318784927</v>
      </c>
      <c r="N20" s="38">
        <f>'WEEKLY COMPETITIVE REPORT'!N20</f>
        <v>9</v>
      </c>
      <c r="O20" s="15">
        <f>'WEEKLY COMPETITIVE REPORT'!O20/X4</f>
        <v>14865.13065467828</v>
      </c>
      <c r="P20" s="15">
        <f>'WEEKLY COMPETITIVE REPORT'!P20/X4</f>
        <v>35207.92357403765</v>
      </c>
      <c r="Q20" s="23">
        <f>'WEEKLY COMPETITIVE REPORT'!Q20</f>
        <v>2503</v>
      </c>
      <c r="R20" s="23">
        <f>'WEEKLY COMPETITIVE REPORT'!R20</f>
        <v>5898</v>
      </c>
      <c r="S20" s="65">
        <f>'WEEKLY COMPETITIVE REPORT'!S20</f>
        <v>-57.779019193168665</v>
      </c>
      <c r="T20" s="15">
        <f>'WEEKLY COMPETITIVE REPORT'!T20/X4</f>
        <v>37436.07754987356</v>
      </c>
      <c r="U20" s="15">
        <f t="shared" si="1"/>
        <v>1651.681183853142</v>
      </c>
      <c r="V20" s="26">
        <f t="shared" si="2"/>
        <v>52301.20820455184</v>
      </c>
      <c r="W20" s="23">
        <f>'WEEKLY COMPETITIVE REPORT'!W20</f>
        <v>6627</v>
      </c>
      <c r="X20" s="57">
        <f>'WEEKLY COMPETITIVE REPORT'!X20</f>
        <v>9130</v>
      </c>
    </row>
    <row r="21" spans="1:24" ht="12.75">
      <c r="A21" s="51">
        <v>8</v>
      </c>
      <c r="B21" s="4">
        <f>'WEEKLY COMPETITIVE REPORT'!B21</f>
        <v>6</v>
      </c>
      <c r="C21" s="4" t="str">
        <f>'WEEKLY COMPETITIVE REPORT'!C21</f>
        <v>IT'S COMPLICATED</v>
      </c>
      <c r="D21" s="4" t="str">
        <f>'WEEKLY COMPETITIVE REPORT'!D21</f>
        <v>UNI</v>
      </c>
      <c r="E21" s="4" t="str">
        <f>'WEEKLY COMPETITIVE REPORT'!E21</f>
        <v>Karantanija</v>
      </c>
      <c r="F21" s="38">
        <f>'WEEKLY COMPETITIVE REPORT'!F21</f>
        <v>6</v>
      </c>
      <c r="G21" s="38">
        <f>'WEEKLY COMPETITIVE REPORT'!G21</f>
        <v>8</v>
      </c>
      <c r="H21" s="15">
        <f>'WEEKLY COMPETITIVE REPORT'!H21/X4</f>
        <v>8013.486934532172</v>
      </c>
      <c r="I21" s="15">
        <f>'WEEKLY COMPETITIVE REPORT'!I21/X4</f>
        <v>17606.069120539476</v>
      </c>
      <c r="J21" s="23">
        <f>'WEEKLY COMPETITIVE REPORT'!J21</f>
        <v>1264</v>
      </c>
      <c r="K21" s="23">
        <f>'WEEKLY COMPETITIVE REPORT'!K21</f>
        <v>2682</v>
      </c>
      <c r="L21" s="65">
        <f>'WEEKLY COMPETITIVE REPORT'!L21</f>
        <v>-54.484519629747844</v>
      </c>
      <c r="M21" s="15">
        <f aca="true" t="shared" si="3" ref="M21:M33">H21/G21</f>
        <v>1001.6858668165215</v>
      </c>
      <c r="N21" s="38">
        <f>'WEEKLY COMPETITIVE REPORT'!N21</f>
        <v>8</v>
      </c>
      <c r="O21" s="15">
        <f>'WEEKLY COMPETITIVE REPORT'!O21/X4</f>
        <v>11236.302332115763</v>
      </c>
      <c r="P21" s="15">
        <f>'WEEKLY COMPETITIVE REPORT'!P21/X4</f>
        <v>24193.593706097217</v>
      </c>
      <c r="Q21" s="23">
        <f>'WEEKLY COMPETITIVE REPORT'!Q21</f>
        <v>1807</v>
      </c>
      <c r="R21" s="23">
        <f>'WEEKLY COMPETITIVE REPORT'!R21</f>
        <v>3883</v>
      </c>
      <c r="S21" s="65">
        <f>'WEEKLY COMPETITIVE REPORT'!S21</f>
        <v>-53.55670402415655</v>
      </c>
      <c r="T21" s="15">
        <f>'WEEKLY COMPETITIVE REPORT'!T21/X4</f>
        <v>269074.1781399269</v>
      </c>
      <c r="U21" s="15">
        <f aca="true" t="shared" si="4" ref="U21:U33">O21/N21</f>
        <v>1404.5377915144704</v>
      </c>
      <c r="V21" s="26">
        <f aca="true" t="shared" si="5" ref="V21:V33">O21+T21</f>
        <v>280310.4804720427</v>
      </c>
      <c r="W21" s="23">
        <f>'WEEKLY COMPETITIVE REPORT'!W21</f>
        <v>43865</v>
      </c>
      <c r="X21" s="57">
        <f>'WEEKLY COMPETITIVE REPORT'!X21</f>
        <v>45672</v>
      </c>
    </row>
    <row r="22" spans="1:24" ht="12.75">
      <c r="A22" s="51">
        <v>9</v>
      </c>
      <c r="B22" s="4">
        <f>'WEEKLY COMPETITIVE REPORT'!B22</f>
        <v>7</v>
      </c>
      <c r="C22" s="4" t="str">
        <f>'WEEKLY COMPETITIVE REPORT'!C22</f>
        <v>PLANET 51</v>
      </c>
      <c r="D22" s="4" t="str">
        <f>'WEEKLY COMPETITIVE REPORT'!D22</f>
        <v>INDEP</v>
      </c>
      <c r="E22" s="4" t="str">
        <f>'WEEKLY COMPETITIVE REPORT'!E22</f>
        <v>Karantanija</v>
      </c>
      <c r="F22" s="38">
        <f>'WEEKLY COMPETITIVE REPORT'!F22</f>
        <v>5</v>
      </c>
      <c r="G22" s="38">
        <f>'WEEKLY COMPETITIVE REPORT'!G22</f>
        <v>10</v>
      </c>
      <c r="H22" s="15">
        <f>'WEEKLY COMPETITIVE REPORT'!H22/X4</f>
        <v>3713.1216633885924</v>
      </c>
      <c r="I22" s="15">
        <f>'WEEKLY COMPETITIVE REPORT'!I22/X4</f>
        <v>13618.994099466143</v>
      </c>
      <c r="J22" s="23">
        <f>'WEEKLY COMPETITIVE REPORT'!J22</f>
        <v>600</v>
      </c>
      <c r="K22" s="23">
        <f>'WEEKLY COMPETITIVE REPORT'!K22</f>
        <v>2227</v>
      </c>
      <c r="L22" s="65">
        <f>'WEEKLY COMPETITIVE REPORT'!L22</f>
        <v>-72.73571281204869</v>
      </c>
      <c r="M22" s="15">
        <f t="shared" si="3"/>
        <v>371.31216633885924</v>
      </c>
      <c r="N22" s="38">
        <f>'WEEKLY COMPETITIVE REPORT'!N22</f>
        <v>10</v>
      </c>
      <c r="O22" s="15">
        <f>'WEEKLY COMPETITIVE REPORT'!O22/X4</f>
        <v>4748.524866535544</v>
      </c>
      <c r="P22" s="15">
        <f>'WEEKLY COMPETITIVE REPORT'!P22/X4</f>
        <v>17128.406855858386</v>
      </c>
      <c r="Q22" s="23">
        <f>'WEEKLY COMPETITIVE REPORT'!Q22</f>
        <v>805</v>
      </c>
      <c r="R22" s="23">
        <f>'WEEKLY COMPETITIVE REPORT'!R22</f>
        <v>2911</v>
      </c>
      <c r="S22" s="65">
        <f>'WEEKLY COMPETITIVE REPORT'!S22</f>
        <v>-72.2769028871391</v>
      </c>
      <c r="T22" s="15">
        <f>'WEEKLY COMPETITIVE REPORT'!T22/X4</f>
        <v>167967.12559707783</v>
      </c>
      <c r="U22" s="15">
        <f t="shared" si="4"/>
        <v>474.85248665355437</v>
      </c>
      <c r="V22" s="26">
        <f t="shared" si="5"/>
        <v>172715.65046361336</v>
      </c>
      <c r="W22" s="23">
        <f>'WEEKLY COMPETITIVE REPORT'!W22</f>
        <v>28481</v>
      </c>
      <c r="X22" s="57">
        <f>'WEEKLY COMPETITIVE REPORT'!X22</f>
        <v>29286</v>
      </c>
    </row>
    <row r="23" spans="1:24" ht="12.75">
      <c r="A23" s="51">
        <v>10</v>
      </c>
      <c r="B23" s="4">
        <f>'WEEKLY COMPETITIVE REPORT'!B23</f>
        <v>9</v>
      </c>
      <c r="C23" s="4" t="str">
        <f>'WEEKLY COMPETITIVE REPORT'!C23</f>
        <v>DAYBREAKERS</v>
      </c>
      <c r="D23" s="4" t="str">
        <f>'WEEKLY COMPETITIVE REPORT'!D23</f>
        <v>INDEP</v>
      </c>
      <c r="E23" s="4" t="str">
        <f>'WEEKLY COMPETITIVE REPORT'!E23</f>
        <v>Cinemania</v>
      </c>
      <c r="F23" s="38">
        <f>'WEEKLY COMPETITIVE REPORT'!F23</f>
        <v>3</v>
      </c>
      <c r="G23" s="38">
        <f>'WEEKLY COMPETITIVE REPORT'!G23</f>
        <v>4</v>
      </c>
      <c r="H23" s="15">
        <f>'WEEKLY COMPETITIVE REPORT'!H23/X4</f>
        <v>1796.85304860916</v>
      </c>
      <c r="I23" s="15">
        <f>'WEEKLY COMPETITIVE REPORT'!I23/X4</f>
        <v>4234.335487496488</v>
      </c>
      <c r="J23" s="23">
        <f>'WEEKLY COMPETITIVE REPORT'!J23</f>
        <v>278</v>
      </c>
      <c r="K23" s="23">
        <f>'WEEKLY COMPETITIVE REPORT'!K23</f>
        <v>622</v>
      </c>
      <c r="L23" s="65">
        <f>'WEEKLY COMPETITIVE REPORT'!L23</f>
        <v>-57.56469807564698</v>
      </c>
      <c r="M23" s="15">
        <f t="shared" si="3"/>
        <v>449.21326215229</v>
      </c>
      <c r="N23" s="38">
        <f>'WEEKLY COMPETITIVE REPORT'!N23</f>
        <v>4</v>
      </c>
      <c r="O23" s="15">
        <f>'WEEKLY COMPETITIVE REPORT'!O23/X4</f>
        <v>2878.6175892104525</v>
      </c>
      <c r="P23" s="15">
        <f>'WEEKLY COMPETITIVE REPORT'!P23/X4</f>
        <v>6000.280977802754</v>
      </c>
      <c r="Q23" s="23">
        <f>'WEEKLY COMPETITIVE REPORT'!Q23</f>
        <v>493</v>
      </c>
      <c r="R23" s="23">
        <f>'WEEKLY COMPETITIVE REPORT'!R23</f>
        <v>965</v>
      </c>
      <c r="S23" s="65">
        <f>'WEEKLY COMPETITIVE REPORT'!S23</f>
        <v>-52.025286818075394</v>
      </c>
      <c r="T23" s="15">
        <f>'WEEKLY COMPETITIVE REPORT'!T23/X4</f>
        <v>18363.304298960382</v>
      </c>
      <c r="U23" s="15">
        <f t="shared" si="4"/>
        <v>719.6543973026131</v>
      </c>
      <c r="V23" s="26">
        <f t="shared" si="5"/>
        <v>21241.921888170833</v>
      </c>
      <c r="W23" s="23">
        <f>'WEEKLY COMPETITIVE REPORT'!W23</f>
        <v>2954</v>
      </c>
      <c r="X23" s="57">
        <f>'WEEKLY COMPETITIVE REPORT'!X23</f>
        <v>3447</v>
      </c>
    </row>
    <row r="24" spans="1:24" ht="12.75">
      <c r="A24" s="51">
        <v>11</v>
      </c>
      <c r="B24" s="4">
        <f>'WEEKLY COMPETITIVE REPORT'!B24</f>
        <v>8</v>
      </c>
      <c r="C24" s="4" t="str">
        <f>'WEEKLY COMPETITIVE REPORT'!C24</f>
        <v>NIKO</v>
      </c>
      <c r="D24" s="4" t="str">
        <f>'WEEKLY COMPETITIVE REPORT'!D24</f>
        <v>INDEP</v>
      </c>
      <c r="E24" s="4" t="str">
        <f>'WEEKLY COMPETITIVE REPORT'!E24</f>
        <v>Karantanija</v>
      </c>
      <c r="F24" s="38">
        <f>'WEEKLY COMPETITIVE REPORT'!F24</f>
        <v>9</v>
      </c>
      <c r="G24" s="38">
        <f>'WEEKLY COMPETITIVE REPORT'!G24</f>
        <v>8</v>
      </c>
      <c r="H24" s="15">
        <f>'WEEKLY COMPETITIVE REPORT'!H24/X4</f>
        <v>1334.6445630795167</v>
      </c>
      <c r="I24" s="15">
        <f>'WEEKLY COMPETITIVE REPORT'!I24/X4</f>
        <v>6813.7117167743745</v>
      </c>
      <c r="J24" s="23">
        <f>'WEEKLY COMPETITIVE REPORT'!J24</f>
        <v>234</v>
      </c>
      <c r="K24" s="23">
        <f>'WEEKLY COMPETITIVE REPORT'!K24</f>
        <v>1179</v>
      </c>
      <c r="L24" s="65">
        <f>'WEEKLY COMPETITIVE REPORT'!L24</f>
        <v>-80.41237113402062</v>
      </c>
      <c r="M24" s="15">
        <f t="shared" si="3"/>
        <v>166.8305703849396</v>
      </c>
      <c r="N24" s="38">
        <f>'WEEKLY COMPETITIVE REPORT'!N24</f>
        <v>8</v>
      </c>
      <c r="O24" s="15">
        <f>'WEEKLY COMPETITIVE REPORT'!O24/X4</f>
        <v>2531.610002809778</v>
      </c>
      <c r="P24" s="15">
        <f>'WEEKLY COMPETITIVE REPORT'!P24/X4</f>
        <v>8630.233211576286</v>
      </c>
      <c r="Q24" s="23">
        <f>'WEEKLY COMPETITIVE REPORT'!Q24</f>
        <v>508</v>
      </c>
      <c r="R24" s="23">
        <f>'WEEKLY COMPETITIVE REPORT'!R24</f>
        <v>1550</v>
      </c>
      <c r="S24" s="65">
        <f>'WEEKLY COMPETITIVE REPORT'!S24</f>
        <v>-70.66579846980302</v>
      </c>
      <c r="T24" s="15">
        <f>'WEEKLY COMPETITIVE REPORT'!T24/X4</f>
        <v>454041.86569261027</v>
      </c>
      <c r="U24" s="15">
        <f t="shared" si="4"/>
        <v>316.45125035122226</v>
      </c>
      <c r="V24" s="26">
        <f t="shared" si="5"/>
        <v>456573.47569542006</v>
      </c>
      <c r="W24" s="23">
        <f>'WEEKLY COMPETITIVE REPORT'!W24</f>
        <v>79958</v>
      </c>
      <c r="X24" s="57">
        <f>'WEEKLY COMPETITIVE REPORT'!X24</f>
        <v>80466</v>
      </c>
    </row>
    <row r="25" spans="1:24" ht="12.75">
      <c r="A25" s="51">
        <v>12</v>
      </c>
      <c r="B25" s="4">
        <f>'WEEKLY COMPETITIVE REPORT'!B25</f>
        <v>12</v>
      </c>
      <c r="C25" s="4" t="str">
        <f>'WEEKLY COMPETITIVE REPORT'!C25</f>
        <v>COUPLES RETREAT</v>
      </c>
      <c r="D25" s="4" t="str">
        <f>'WEEKLY COMPETITIVE REPORT'!D25</f>
        <v>UNI</v>
      </c>
      <c r="E25" s="4" t="str">
        <f>'WEEKLY COMPETITIVE REPORT'!E25</f>
        <v>Karantanija</v>
      </c>
      <c r="F25" s="38">
        <f>'WEEKLY COMPETITIVE REPORT'!F25</f>
        <v>15</v>
      </c>
      <c r="G25" s="38">
        <f>'WEEKLY COMPETITIVE REPORT'!G25</f>
        <v>8</v>
      </c>
      <c r="H25" s="15">
        <f>'WEEKLY COMPETITIVE REPORT'!H25/X4</f>
        <v>1867.0974992975555</v>
      </c>
      <c r="I25" s="15">
        <f>'WEEKLY COMPETITIVE REPORT'!I25/X4</f>
        <v>2495.0828884518123</v>
      </c>
      <c r="J25" s="23">
        <f>'WEEKLY COMPETITIVE REPORT'!J25</f>
        <v>260</v>
      </c>
      <c r="K25" s="23">
        <f>'WEEKLY COMPETITIVE REPORT'!K25</f>
        <v>351</v>
      </c>
      <c r="L25" s="65">
        <f>'WEEKLY COMPETITIVE REPORT'!L25</f>
        <v>-25.16891891891892</v>
      </c>
      <c r="M25" s="15">
        <f t="shared" si="3"/>
        <v>233.38718741219444</v>
      </c>
      <c r="N25" s="38">
        <f>'WEEKLY COMPETITIVE REPORT'!N25</f>
        <v>8</v>
      </c>
      <c r="O25" s="15">
        <f>'WEEKLY COMPETITIVE REPORT'!O25/X4</f>
        <v>2423.4335487496487</v>
      </c>
      <c r="P25" s="15">
        <f>'WEEKLY COMPETITIVE REPORT'!P25/X4</f>
        <v>3250.913177858949</v>
      </c>
      <c r="Q25" s="23">
        <f>'WEEKLY COMPETITIVE REPORT'!Q25</f>
        <v>346</v>
      </c>
      <c r="R25" s="23">
        <f>'WEEKLY COMPETITIVE REPORT'!R25</f>
        <v>465</v>
      </c>
      <c r="S25" s="65">
        <f>'WEEKLY COMPETITIVE REPORT'!S25</f>
        <v>-25.453759723422635</v>
      </c>
      <c r="T25" s="15">
        <f>'WEEKLY COMPETITIVE REPORT'!T25/X4</f>
        <v>490335.76847429055</v>
      </c>
      <c r="U25" s="15">
        <f t="shared" si="4"/>
        <v>302.9291935937061</v>
      </c>
      <c r="V25" s="26">
        <f t="shared" si="5"/>
        <v>492759.2020230402</v>
      </c>
      <c r="W25" s="23">
        <f>'WEEKLY COMPETITIVE REPORT'!W25</f>
        <v>82050</v>
      </c>
      <c r="X25" s="57">
        <f>'WEEKLY COMPETITIVE REPORT'!X25</f>
        <v>82396</v>
      </c>
    </row>
    <row r="26" spans="1:24" ht="12.75" customHeight="1">
      <c r="A26" s="51">
        <v>13</v>
      </c>
      <c r="B26" s="4">
        <f>'WEEKLY COMPETITIVE REPORT'!B26</f>
        <v>10</v>
      </c>
      <c r="C26" s="4" t="str">
        <f>'WEEKLY COMPETITIVE REPORT'!C26</f>
        <v>OLD DOGS</v>
      </c>
      <c r="D26" s="4" t="str">
        <f>'WEEKLY COMPETITIVE REPORT'!D26</f>
        <v>WDI</v>
      </c>
      <c r="E26" s="4" t="str">
        <f>'WEEKLY COMPETITIVE REPORT'!E26</f>
        <v>CENEX</v>
      </c>
      <c r="F26" s="38">
        <f>'WEEKLY COMPETITIVE REPORT'!F26</f>
        <v>8</v>
      </c>
      <c r="G26" s="38">
        <f>'WEEKLY COMPETITIVE REPORT'!G26</f>
        <v>6</v>
      </c>
      <c r="H26" s="15">
        <f>'WEEKLY COMPETITIVE REPORT'!H26/X4</f>
        <v>1236.302332115763</v>
      </c>
      <c r="I26" s="15">
        <f>'WEEKLY COMPETITIVE REPORT'!I26/X4</f>
        <v>3319.752739533577</v>
      </c>
      <c r="J26" s="23">
        <f>'WEEKLY COMPETITIVE REPORT'!J26</f>
        <v>177</v>
      </c>
      <c r="K26" s="23">
        <f>'WEEKLY COMPETITIVE REPORT'!K26</f>
        <v>467</v>
      </c>
      <c r="L26" s="65">
        <f>'WEEKLY COMPETITIVE REPORT'!L26</f>
        <v>-62.75920440118494</v>
      </c>
      <c r="M26" s="15">
        <f t="shared" si="3"/>
        <v>206.05038868596048</v>
      </c>
      <c r="N26" s="38">
        <f>'WEEKLY COMPETITIVE REPORT'!N26</f>
        <v>6</v>
      </c>
      <c r="O26" s="15">
        <f>'WEEKLY COMPETITIVE REPORT'!O26/X4</f>
        <v>1801.0677156504637</v>
      </c>
      <c r="P26" s="15">
        <f>'WEEKLY COMPETITIVE REPORT'!P26/X4</f>
        <v>4475.976397864569</v>
      </c>
      <c r="Q26" s="23">
        <f>'WEEKLY COMPETITIVE REPORT'!Q26</f>
        <v>263</v>
      </c>
      <c r="R26" s="23">
        <f>'WEEKLY COMPETITIVE REPORT'!R26</f>
        <v>650</v>
      </c>
      <c r="S26" s="65">
        <f>'WEEKLY COMPETITIVE REPORT'!S26</f>
        <v>-59.76145637162587</v>
      </c>
      <c r="T26" s="15">
        <f>'WEEKLY COMPETITIVE REPORT'!T26/X4</f>
        <v>153486.93453217196</v>
      </c>
      <c r="U26" s="15">
        <f t="shared" si="4"/>
        <v>300.17795260841064</v>
      </c>
      <c r="V26" s="26">
        <f t="shared" si="5"/>
        <v>155288.0022478224</v>
      </c>
      <c r="W26" s="23">
        <f>'WEEKLY COMPETITIVE REPORT'!W26</f>
        <v>25589</v>
      </c>
      <c r="X26" s="57">
        <f>'WEEKLY COMPETITIVE REPORT'!X26</f>
        <v>25852</v>
      </c>
    </row>
    <row r="27" spans="1:24" ht="12.75" customHeight="1">
      <c r="A27" s="51">
        <v>14</v>
      </c>
      <c r="B27" s="4">
        <f>'WEEKLY COMPETITIVE REPORT'!B27</f>
        <v>11</v>
      </c>
      <c r="C27" s="4" t="str">
        <f>'WEEKLY COMPETITIVE REPORT'!C27</f>
        <v>BAD LIEUTENANT: NEW ORLEANS</v>
      </c>
      <c r="D27" s="4" t="str">
        <f>'WEEKLY COMPETITIVE REPORT'!D27</f>
        <v>INDEP</v>
      </c>
      <c r="E27" s="4" t="str">
        <f>'WEEKLY COMPETITIVE REPORT'!E27</f>
        <v>FIVIA</v>
      </c>
      <c r="F27" s="38">
        <f>'WEEKLY COMPETITIVE REPORT'!F27</f>
        <v>4</v>
      </c>
      <c r="G27" s="38">
        <f>'WEEKLY COMPETITIVE REPORT'!G27</f>
        <v>1</v>
      </c>
      <c r="H27" s="15">
        <f>'WEEKLY COMPETITIVE REPORT'!H27/X4</f>
        <v>1135.1503231244733</v>
      </c>
      <c r="I27" s="15">
        <f>'WEEKLY COMPETITIVE REPORT'!I27/X17</f>
        <v>0.05355468868124225</v>
      </c>
      <c r="J27" s="23">
        <f>'WEEKLY COMPETITIVE REPORT'!J27</f>
        <v>148</v>
      </c>
      <c r="K27" s="23">
        <f>'WEEKLY COMPETITIVE REPORT'!K27</f>
        <v>318</v>
      </c>
      <c r="L27" s="65">
        <f>'WEEKLY COMPETITIVE REPORT'!L27</f>
        <v>-54.37605872388481</v>
      </c>
      <c r="M27" s="15">
        <f t="shared" si="3"/>
        <v>1135.1503231244733</v>
      </c>
      <c r="N27" s="38">
        <f>'WEEKLY COMPETITIVE REPORT'!N27</f>
        <v>1</v>
      </c>
      <c r="O27" s="15">
        <f>'WEEKLY COMPETITIVE REPORT'!O27/X4</f>
        <v>1763.13571227873</v>
      </c>
      <c r="P27" s="15">
        <f>'WEEKLY COMPETITIVE REPORT'!P27/X17</f>
        <v>0.07680909613232938</v>
      </c>
      <c r="Q27" s="23">
        <f>'WEEKLY COMPETITIVE REPORT'!Q27</f>
        <v>245</v>
      </c>
      <c r="R27" s="23">
        <f>'WEEKLY COMPETITIVE REPORT'!R27</f>
        <v>476</v>
      </c>
      <c r="S27" s="65">
        <f>'WEEKLY COMPETITIVE REPORT'!S27</f>
        <v>-50.59055118110236</v>
      </c>
      <c r="T27" s="15">
        <f>'WEEKLY COMPETITIVE REPORT'!T27/X17</f>
        <v>0.21285796365175844</v>
      </c>
      <c r="U27" s="15">
        <f t="shared" si="4"/>
        <v>1763.13571227873</v>
      </c>
      <c r="V27" s="26">
        <f t="shared" si="5"/>
        <v>1763.3485702423816</v>
      </c>
      <c r="W27" s="23">
        <f>'WEEKLY COMPETITIVE REPORT'!W27</f>
        <v>1519</v>
      </c>
      <c r="X27" s="57">
        <f>'WEEKLY COMPETITIVE REPORT'!X27</f>
        <v>1764</v>
      </c>
    </row>
    <row r="28" spans="1:24" ht="12.75">
      <c r="A28" s="51">
        <v>15</v>
      </c>
      <c r="B28" s="4">
        <f>'WEEKLY COMPETITIVE REPORT'!B28</f>
        <v>15</v>
      </c>
      <c r="C28" s="4" t="str">
        <f>'WEEKLY COMPETITIVE REPORT'!C28</f>
        <v>SIN NOMBRE</v>
      </c>
      <c r="D28" s="4" t="str">
        <f>'WEEKLY COMPETITIVE REPORT'!D28</f>
        <v>INDEP</v>
      </c>
      <c r="E28" s="4" t="str">
        <f>'WEEKLY COMPETITIVE REPORT'!E28</f>
        <v>Cinemania</v>
      </c>
      <c r="F28" s="38">
        <f>'WEEKLY COMPETITIVE REPORT'!F28</f>
        <v>3</v>
      </c>
      <c r="G28" s="38">
        <f>'WEEKLY COMPETITIVE REPORT'!G28</f>
        <v>1</v>
      </c>
      <c r="H28" s="15">
        <f>'WEEKLY COMPETITIVE REPORT'!H28/X4</f>
        <v>851.3627423433549</v>
      </c>
      <c r="I28" s="15">
        <f>'WEEKLY COMPETITIVE REPORT'!I28/X17</f>
        <v>0.023314887054340924</v>
      </c>
      <c r="J28" s="23">
        <f>'WEEKLY COMPETITIVE REPORT'!J28</f>
        <v>129</v>
      </c>
      <c r="K28" s="23">
        <f>'WEEKLY COMPETITIVE REPORT'!K28</f>
        <v>115</v>
      </c>
      <c r="L28" s="65">
        <f>'WEEKLY COMPETITIVE REPORT'!L28</f>
        <v>-21.400778210116727</v>
      </c>
      <c r="M28" s="15">
        <f t="shared" si="3"/>
        <v>851.3627423433549</v>
      </c>
      <c r="N28" s="38">
        <f>'WEEKLY COMPETITIVE REPORT'!N28</f>
        <v>1</v>
      </c>
      <c r="O28" s="15">
        <f>'WEEKLY COMPETITIVE REPORT'!O28/X4</f>
        <v>1605.7881427367238</v>
      </c>
      <c r="P28" s="15">
        <f>'WEEKLY COMPETITIVE REPORT'!P28/X17</f>
        <v>0.02890925035531767</v>
      </c>
      <c r="Q28" s="23">
        <f>'WEEKLY COMPETITIVE REPORT'!Q28</f>
        <v>252</v>
      </c>
      <c r="R28" s="23">
        <f>'WEEKLY COMPETITIVE REPORT'!R28</f>
        <v>211</v>
      </c>
      <c r="S28" s="65">
        <f>'WEEKLY COMPETITIVE REPORT'!S28</f>
        <v>19.560669456066933</v>
      </c>
      <c r="T28" s="15">
        <f>'WEEKLY COMPETITIVE REPORT'!T28/X17</f>
        <v>0.17454413499047447</v>
      </c>
      <c r="U28" s="15">
        <f t="shared" si="4"/>
        <v>1605.7881427367238</v>
      </c>
      <c r="V28" s="26">
        <f t="shared" si="5"/>
        <v>1605.9626868717144</v>
      </c>
      <c r="W28" s="23">
        <f>'WEEKLY COMPETITIVE REPORT'!W28</f>
        <v>1618</v>
      </c>
      <c r="X28" s="57">
        <f>'WEEKLY COMPETITIVE REPORT'!X28</f>
        <v>1870</v>
      </c>
    </row>
    <row r="29" spans="1:24" ht="12.75">
      <c r="A29" s="51">
        <v>16</v>
      </c>
      <c r="B29" s="4">
        <f>'WEEKLY COMPETITIVE REPORT'!B29</f>
        <v>17</v>
      </c>
      <c r="C29" s="4" t="str">
        <f>'WEEKLY COMPETITIVE REPORT'!C29</f>
        <v>BELGRADE PHANTOM</v>
      </c>
      <c r="D29" s="4" t="str">
        <f>'WEEKLY COMPETITIVE REPORT'!D29</f>
        <v>INDEP</v>
      </c>
      <c r="E29" s="4" t="str">
        <f>'WEEKLY COMPETITIVE REPORT'!E29</f>
        <v>FIVIA</v>
      </c>
      <c r="F29" s="38">
        <f>'WEEKLY COMPETITIVE REPORT'!F29</f>
        <v>2</v>
      </c>
      <c r="G29" s="38">
        <f>'WEEKLY COMPETITIVE REPORT'!G29</f>
        <v>1</v>
      </c>
      <c r="H29" s="15">
        <f>'WEEKLY COMPETITIVE REPORT'!H29/X4</f>
        <v>812.0258499578533</v>
      </c>
      <c r="I29" s="15">
        <f>'WEEKLY COMPETITIVE REPORT'!I29/X17</f>
        <v>0.01321479331095588</v>
      </c>
      <c r="J29" s="23">
        <f>'WEEKLY COMPETITIVE REPORT'!J29</f>
        <v>113</v>
      </c>
      <c r="K29" s="23">
        <f>'WEEKLY COMPETITIVE REPORT'!K29</f>
        <v>86</v>
      </c>
      <c r="L29" s="65">
        <f>'WEEKLY COMPETITIVE REPORT'!L29</f>
        <v>32.265446224256294</v>
      </c>
      <c r="M29" s="15">
        <f t="shared" si="3"/>
        <v>812.0258499578533</v>
      </c>
      <c r="N29" s="38">
        <f>'WEEKLY COMPETITIVE REPORT'!N29</f>
        <v>1</v>
      </c>
      <c r="O29" s="15">
        <f>'WEEKLY COMPETITIVE REPORT'!O29/X4</f>
        <v>1396.459679685305</v>
      </c>
      <c r="P29" s="15">
        <f>'WEEKLY COMPETITIVE REPORT'!P29/X17</f>
        <v>0.022437932807160783</v>
      </c>
      <c r="Q29" s="23">
        <f>'WEEKLY COMPETITIVE REPORT'!Q29</f>
        <v>207</v>
      </c>
      <c r="R29" s="23">
        <f>'WEEKLY COMPETITIVE REPORT'!R29</f>
        <v>153</v>
      </c>
      <c r="S29" s="65">
        <f>'WEEKLY COMPETITIVE REPORT'!S29</f>
        <v>33.96226415094338</v>
      </c>
      <c r="T29" s="15">
        <f>'WEEKLY COMPETITIVE REPORT'!T29/X4</f>
        <v>5605.507164933971</v>
      </c>
      <c r="U29" s="15">
        <f t="shared" si="4"/>
        <v>1396.459679685305</v>
      </c>
      <c r="V29" s="26">
        <f t="shared" si="5"/>
        <v>7001.966844619275</v>
      </c>
      <c r="W29" s="23">
        <f>'WEEKLY COMPETITIVE REPORT'!W29</f>
        <v>918</v>
      </c>
      <c r="X29" s="57">
        <f>'WEEKLY COMPETITIVE REPORT'!X29</f>
        <v>1125</v>
      </c>
    </row>
    <row r="30" spans="1:24" ht="12.75">
      <c r="A30" s="52">
        <v>17</v>
      </c>
      <c r="B30" s="4">
        <f>'WEEKLY COMPETITIVE REPORT'!B30</f>
        <v>16</v>
      </c>
      <c r="C30" s="4" t="str">
        <f>'WEEKLY COMPETITIVE REPORT'!C30</f>
        <v>NEW MOON</v>
      </c>
      <c r="D30" s="4" t="str">
        <f>'WEEKLY COMPETITIVE REPORT'!D30</f>
        <v>INDEP</v>
      </c>
      <c r="E30" s="4" t="str">
        <f>'WEEKLY COMPETITIVE REPORT'!E30</f>
        <v>Blitz</v>
      </c>
      <c r="F30" s="38">
        <f>'WEEKLY COMPETITIVE REPORT'!F30</f>
        <v>10</v>
      </c>
      <c r="G30" s="38">
        <f>'WEEKLY COMPETITIVE REPORT'!G30</f>
        <v>12</v>
      </c>
      <c r="H30" s="15">
        <f>'WEEKLY COMPETITIVE REPORT'!H30/X4</f>
        <v>519.8089350941276</v>
      </c>
      <c r="I30" s="15">
        <f>'WEEKLY COMPETITIVE REPORT'!I30/X17</f>
        <v>0.018053161571260093</v>
      </c>
      <c r="J30" s="23">
        <f>'WEEKLY COMPETITIVE REPORT'!J30</f>
        <v>148</v>
      </c>
      <c r="K30" s="23">
        <f>'WEEKLY COMPETITIVE REPORT'!K30</f>
        <v>135</v>
      </c>
      <c r="L30" s="65">
        <f>'WEEKLY COMPETITIVE REPORT'!L30</f>
        <v>-38.02345058626466</v>
      </c>
      <c r="M30" s="15">
        <f t="shared" si="3"/>
        <v>43.317411257843965</v>
      </c>
      <c r="N30" s="38">
        <f>'WEEKLY COMPETITIVE REPORT'!N30</f>
        <v>12</v>
      </c>
      <c r="O30" s="15">
        <f>'WEEKLY COMPETITIVE REPORT'!O30/X4</f>
        <v>841.5285192469795</v>
      </c>
      <c r="P30" s="15">
        <f>'WEEKLY COMPETITIVE REPORT'!P30/X17</f>
        <v>0.02352656566572923</v>
      </c>
      <c r="Q30" s="23">
        <f>'WEEKLY COMPETITIVE REPORT'!Q30</f>
        <v>231</v>
      </c>
      <c r="R30" s="23">
        <f>'WEEKLY COMPETITIVE REPORT'!R30</f>
        <v>182</v>
      </c>
      <c r="S30" s="65">
        <f>'WEEKLY COMPETITIVE REPORT'!S30</f>
        <v>-23.007712082262216</v>
      </c>
      <c r="T30" s="15">
        <f>'WEEKLY COMPETITIVE REPORT'!T30/X4</f>
        <v>371957.0103961787</v>
      </c>
      <c r="U30" s="15">
        <f t="shared" si="4"/>
        <v>70.12737660391495</v>
      </c>
      <c r="V30" s="26">
        <f t="shared" si="5"/>
        <v>372798.53891542566</v>
      </c>
      <c r="W30" s="23">
        <f>'WEEKLY COMPETITIVE REPORT'!W30</f>
        <v>60157</v>
      </c>
      <c r="X30" s="57">
        <f>'WEEKLY COMPETITIVE REPORT'!X30</f>
        <v>60388</v>
      </c>
    </row>
    <row r="31" spans="1:24" ht="12.75">
      <c r="A31" s="51">
        <v>18</v>
      </c>
      <c r="B31" s="4">
        <f>'WEEKLY COMPETITIVE REPORT'!B31</f>
        <v>18</v>
      </c>
      <c r="C31" s="4" t="str">
        <f>'WEEKLY COMPETITIVE REPORT'!C31</f>
        <v>MY LIFE IN RUINS</v>
      </c>
      <c r="D31" s="4" t="str">
        <f>'WEEKLY COMPETITIVE REPORT'!D31</f>
        <v>INDEP</v>
      </c>
      <c r="E31" s="4" t="str">
        <f>'WEEKLY COMPETITIVE REPORT'!E31</f>
        <v>Blitz</v>
      </c>
      <c r="F31" s="38">
        <f>'WEEKLY COMPETITIVE REPORT'!F31</f>
        <v>13</v>
      </c>
      <c r="G31" s="38">
        <f>'WEEKLY COMPETITIVE REPORT'!G31</f>
        <v>6</v>
      </c>
      <c r="H31" s="15">
        <f>'WEEKLY COMPETITIVE REPORT'!H31/X4</f>
        <v>231.80668727170553</v>
      </c>
      <c r="I31" s="15">
        <f>'WEEKLY COMPETITIVE REPORT'!I31/X17</f>
        <v>0.015845656052496295</v>
      </c>
      <c r="J31" s="23">
        <f>'WEEKLY COMPETITIVE REPORT'!J31</f>
        <v>55</v>
      </c>
      <c r="K31" s="23">
        <f>'WEEKLY COMPETITIVE REPORT'!K31</f>
        <v>202</v>
      </c>
      <c r="L31" s="65">
        <f>'WEEKLY COMPETITIVE REPORT'!L31</f>
        <v>-68.5114503816794</v>
      </c>
      <c r="M31" s="15">
        <f t="shared" si="3"/>
        <v>38.634447878617586</v>
      </c>
      <c r="N31" s="38">
        <f>'WEEKLY COMPETITIVE REPORT'!N31</f>
        <v>6</v>
      </c>
      <c r="O31" s="15">
        <f>'WEEKLY COMPETITIVE REPORT'!O31/X4</f>
        <v>390.55914582747965</v>
      </c>
      <c r="P31" s="15">
        <f>'WEEKLY COMPETITIVE REPORT'!P31/X17</f>
        <v>0.01935347304121685</v>
      </c>
      <c r="Q31" s="23">
        <f>'WEEKLY COMPETITIVE REPORT'!Q31</f>
        <v>83</v>
      </c>
      <c r="R31" s="23">
        <f>'WEEKLY COMPETITIVE REPORT'!R31</f>
        <v>231</v>
      </c>
      <c r="S31" s="65">
        <f>'WEEKLY COMPETITIVE REPORT'!S31</f>
        <v>-56.5625</v>
      </c>
      <c r="T31" s="15">
        <f>'WEEKLY COMPETITIVE REPORT'!T31/X4</f>
        <v>147878.61758921045</v>
      </c>
      <c r="U31" s="15">
        <f t="shared" si="4"/>
        <v>65.09319097124661</v>
      </c>
      <c r="V31" s="26">
        <f t="shared" si="5"/>
        <v>148269.17673503794</v>
      </c>
      <c r="W31" s="23">
        <f>'WEEKLY COMPETITIVE REPORT'!W31</f>
        <v>25068</v>
      </c>
      <c r="X31" s="57">
        <f>'WEEKLY COMPETITIVE REPORT'!X31</f>
        <v>25151</v>
      </c>
    </row>
    <row r="32" spans="1:24" ht="12.75">
      <c r="A32" s="51">
        <v>19</v>
      </c>
      <c r="B32" s="4">
        <f>'WEEKLY COMPETITIVE REPORT'!B32</f>
        <v>19</v>
      </c>
      <c r="C32" s="4" t="str">
        <f>'WEEKLY COMPETITIVE REPORT'!C32</f>
        <v>CAPITALISM: A LOVE STORY</v>
      </c>
      <c r="D32" s="4" t="str">
        <f>'WEEKLY COMPETITIVE REPORT'!D32</f>
        <v>INDEP</v>
      </c>
      <c r="E32" s="4" t="str">
        <f>'WEEKLY COMPETITIVE REPORT'!E32</f>
        <v>FIVIA</v>
      </c>
      <c r="F32" s="38">
        <f>'WEEKLY COMPETITIVE REPORT'!F32</f>
        <v>5</v>
      </c>
      <c r="G32" s="38">
        <f>'WEEKLY COMPETITIVE REPORT'!G32</f>
        <v>1</v>
      </c>
      <c r="H32" s="15">
        <f>'WEEKLY COMPETITIVE REPORT'!H32/X4</f>
        <v>134.86934532171958</v>
      </c>
      <c r="I32" s="15">
        <f>'WEEKLY COMPETITIVE REPORT'!I32/X17</f>
        <v>0.0074692310018446275</v>
      </c>
      <c r="J32" s="23">
        <f>'WEEKLY COMPETITIVE REPORT'!J32</f>
        <v>21</v>
      </c>
      <c r="K32" s="23">
        <f>'WEEKLY COMPETITIVE REPORT'!K32</f>
        <v>55</v>
      </c>
      <c r="L32" s="65">
        <f>'WEEKLY COMPETITIVE REPORT'!L32</f>
        <v>-61.1336032388664</v>
      </c>
      <c r="M32" s="15">
        <f t="shared" si="3"/>
        <v>134.86934532171958</v>
      </c>
      <c r="N32" s="38">
        <f>'WEEKLY COMPETITIVE REPORT'!N32</f>
        <v>1</v>
      </c>
      <c r="O32" s="15">
        <f>'WEEKLY COMPETITIVE REPORT'!O32/X4</f>
        <v>299.24135993256533</v>
      </c>
      <c r="P32" s="15">
        <f>'WEEKLY COMPETITIVE REPORT'!P32/X17</f>
        <v>0.01412198735976292</v>
      </c>
      <c r="Q32" s="23">
        <f>'WEEKLY COMPETITIVE REPORT'!Q32</f>
        <v>52</v>
      </c>
      <c r="R32" s="23">
        <f>'WEEKLY COMPETITIVE REPORT'!R32</f>
        <v>115</v>
      </c>
      <c r="S32" s="65">
        <f>'WEEKLY COMPETITIVE REPORT'!S32</f>
        <v>-54.389721627408996</v>
      </c>
      <c r="T32" s="15">
        <f>'WEEKLY COMPETITIVE REPORT'!T32/X4</f>
        <v>16796.85304860916</v>
      </c>
      <c r="U32" s="15">
        <f t="shared" si="4"/>
        <v>299.24135993256533</v>
      </c>
      <c r="V32" s="26">
        <f t="shared" si="5"/>
        <v>17096.094408541725</v>
      </c>
      <c r="W32" s="23">
        <f>'WEEKLY COMPETITIVE REPORT'!W32</f>
        <v>2474</v>
      </c>
      <c r="X32" s="57">
        <f>'WEEKLY COMPETITIVE REPORT'!X32</f>
        <v>2526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130</v>
      </c>
      <c r="H34" s="33">
        <f>SUM(H14:H33)</f>
        <v>271174.48721551</v>
      </c>
      <c r="I34" s="32">
        <f>SUM(I14:I33)</f>
        <v>250663.23906691608</v>
      </c>
      <c r="J34" s="32">
        <f>SUM(J14:J33)</f>
        <v>40394</v>
      </c>
      <c r="K34" s="32">
        <f>SUM(K14:K33)</f>
        <v>36855</v>
      </c>
      <c r="L34" s="65">
        <f>'WEEKLY COMPETITIVE REPORT'!L34</f>
        <v>4.729091836402517</v>
      </c>
      <c r="M34" s="33">
        <f>H34/G34</f>
        <v>2085.9575939654615</v>
      </c>
      <c r="N34" s="41">
        <f>'WEEKLY COMPETITIVE REPORT'!N34</f>
        <v>130</v>
      </c>
      <c r="O34" s="32">
        <f>SUM(O14:O33)</f>
        <v>381817.9263838157</v>
      </c>
      <c r="P34" s="32">
        <f>SUM(P14:P33)</f>
        <v>344242.9499798844</v>
      </c>
      <c r="Q34" s="32">
        <f>SUM(Q14:Q33)</f>
        <v>59941</v>
      </c>
      <c r="R34" s="32">
        <f>SUM(R14:R33)</f>
        <v>53083</v>
      </c>
      <c r="S34" s="66">
        <f>O34/P34-100%</f>
        <v>0.10915249362732626</v>
      </c>
      <c r="T34" s="32">
        <f>SUM(T14:T33)</f>
        <v>3820310.8678741422</v>
      </c>
      <c r="U34" s="33">
        <f>O34/N34</f>
        <v>2937.060972183198</v>
      </c>
      <c r="V34" s="32">
        <f>SUM(V14:V33)</f>
        <v>4202128.794257957</v>
      </c>
      <c r="W34" s="32">
        <f>SUM(W14:W33)</f>
        <v>596821</v>
      </c>
      <c r="X34" s="36">
        <f>SUM(X14:X33)</f>
        <v>656762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2009-10-01T10:21:10Z</cp:lastPrinted>
  <dcterms:created xsi:type="dcterms:W3CDTF">1998-07-08T11:15:35Z</dcterms:created>
  <dcterms:modified xsi:type="dcterms:W3CDTF">2010-02-04T13:57:50Z</dcterms:modified>
  <cp:category/>
  <cp:version/>
  <cp:contentType/>
  <cp:contentStatus/>
</cp:coreProperties>
</file>