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985" windowHeight="981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<sst xmlns="http://schemas.openxmlformats.org/spreadsheetml/2006/main" count="232" uniqueCount="77">
  <si>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</si>
  <si>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</si>
  <si>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</si>
  <si>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</si>
  <si>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</si>
  <si>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</si>
  <si>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</si>
  <si>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</si>
  <si>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</si>
  <si>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</si>
  <si>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</si>
  <si>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</si>
  <si>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</si>
  <si>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</si>
  <si>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</si>
  <si>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</si>
  <si>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</si>
  <si>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</si>
  <si>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</si>
  <si>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</si>
  <si>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</si>
  <si>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</si>
  <si>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</si>
  <si>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</si>
  <si>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</si>
  <si>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</si>
  <si>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</si>
  <si>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</si>
  <si>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</si>
  <si>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</si>
  <si>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</si>
  <si>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</si>
  <si>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</si>
  <si>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</si>
  <si>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</si>
  <si>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</si>
  <si>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</si>
  <si>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</si>
  <si>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</si>
  <si>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</si>
  <si>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</si>
  <si>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</si>
  <si>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</si>
  <si>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</si>
  <si>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</si>
  <si>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</si>
  <si>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</si>
  <si>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</si>
  <si>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</si>
  <si>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</si>
  <si>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</si>
  <si>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</si>
  <si>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</si>
  <si>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FIVIA</t>
  </si>
  <si>
    <t>AVATAR</t>
  </si>
  <si>
    <t>FOX</t>
  </si>
  <si>
    <t>IT'S COMPLICATED</t>
  </si>
  <si>
    <t>PLANET 51</t>
  </si>
  <si>
    <t>SHERLOCK HOLMES</t>
  </si>
  <si>
    <t>UP IN THE AIR</t>
  </si>
  <si>
    <t>PAR</t>
  </si>
  <si>
    <t>BOOK OF ELI</t>
  </si>
  <si>
    <t>PRINCESS AND THE FROG</t>
  </si>
  <si>
    <t>ALVIN AND THE CHIPMUNKS 2</t>
  </si>
  <si>
    <t>MEN WHO STARE AT GOATS</t>
  </si>
  <si>
    <t>DID YOU HEAR ABOUT THE MORGANS</t>
  </si>
  <si>
    <t>SONY</t>
  </si>
  <si>
    <t>THE OTHER MAN</t>
  </si>
  <si>
    <t>GAMER</t>
  </si>
  <si>
    <t>A SERIOUS MAN</t>
  </si>
  <si>
    <t>O'HORTON</t>
  </si>
  <si>
    <t>12 - Feb</t>
  </si>
  <si>
    <t>14 - Feb</t>
  </si>
  <si>
    <t>11 - Feb</t>
  </si>
  <si>
    <t>17 - Feb</t>
  </si>
  <si>
    <t>CLOUDY WITH A CHANCE OF MEATBALLS</t>
  </si>
  <si>
    <t>EDGE OF DARKNESS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</si>
</sst>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71</v>
      </c>
      <c r="K4" s="21"/>
      <c r="L4" s="87" t="s">
        <v>72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0.7344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73</v>
      </c>
      <c r="K5" s="8"/>
      <c r="L5" s="88" t="s">
        <v>74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7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40227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2</v>
      </c>
      <c r="C14" s="4" t="s">
        <v>54</v>
      </c>
      <c r="D14" s="16" t="s">
        <v>55</v>
      </c>
      <c r="E14" s="16" t="s">
        <v>42</v>
      </c>
      <c r="F14" s="38">
        <v>9</v>
      </c>
      <c r="G14" s="38">
        <v>18</v>
      </c>
      <c r="H14" s="25">
        <v>36367</v>
      </c>
      <c r="I14" s="25">
        <v>63937</v>
      </c>
      <c r="J14" s="25">
        <v>6531</v>
      </c>
      <c r="K14" s="25">
        <v>11150</v>
      </c>
      <c r="L14" s="65">
        <f>(H14/I14*100)-100</f>
        <v>-43.1205718128783</v>
      </c>
      <c r="M14" s="15">
        <f aca="true" t="shared" si="0" ref="M14:M29">H14/G14</f>
        <v>2020.388888888889</v>
      </c>
      <c r="N14" s="75">
        <v>18</v>
      </c>
      <c r="O14" s="15">
        <v>55545</v>
      </c>
      <c r="P14" s="15">
        <v>92790</v>
      </c>
      <c r="Q14" s="15">
        <v>10447</v>
      </c>
      <c r="R14" s="15">
        <v>16804</v>
      </c>
      <c r="S14" s="65">
        <f>(O14/P14*100)-100</f>
        <v>-40.13902360168121</v>
      </c>
      <c r="T14" s="77">
        <v>1154340</v>
      </c>
      <c r="U14" s="15">
        <f aca="true" t="shared" si="1" ref="U14:U29">O14/N14</f>
        <v>3085.8333333333335</v>
      </c>
      <c r="V14" s="77">
        <f aca="true" t="shared" si="2" ref="V14:V29">SUM(T14,O14)</f>
        <v>1209885</v>
      </c>
      <c r="W14" s="77">
        <v>218348</v>
      </c>
      <c r="X14" s="78">
        <f aca="true" t="shared" si="3" ref="X14:X29">SUM(W14,Q14)</f>
        <v>228795</v>
      </c>
    </row>
    <row r="15" spans="1:24" ht="12.75">
      <c r="A15" s="74">
        <v>2</v>
      </c>
      <c r="B15" s="74">
        <v>1</v>
      </c>
      <c r="C15" s="4" t="s">
        <v>63</v>
      </c>
      <c r="D15" s="16" t="s">
        <v>55</v>
      </c>
      <c r="E15" s="16" t="s">
        <v>42</v>
      </c>
      <c r="F15" s="38">
        <v>3</v>
      </c>
      <c r="G15" s="38">
        <v>13</v>
      </c>
      <c r="H15" s="25">
        <v>30165</v>
      </c>
      <c r="I15" s="25">
        <v>82619</v>
      </c>
      <c r="J15" s="23">
        <v>7065</v>
      </c>
      <c r="K15" s="23">
        <v>18690</v>
      </c>
      <c r="L15" s="65">
        <f>(H15/I15*100)-100</f>
        <v>-63.48902794756654</v>
      </c>
      <c r="M15" s="15">
        <f t="shared" si="0"/>
        <v>2320.3846153846152</v>
      </c>
      <c r="N15" s="38">
        <v>13</v>
      </c>
      <c r="O15" s="23">
        <v>54704</v>
      </c>
      <c r="P15" s="23">
        <v>119773</v>
      </c>
      <c r="Q15" s="23">
        <v>13483</v>
      </c>
      <c r="R15" s="23">
        <v>27779</v>
      </c>
      <c r="S15" s="65">
        <f>(O15/P15*100)-100</f>
        <v>-54.32693511893332</v>
      </c>
      <c r="T15" s="77">
        <v>221356</v>
      </c>
      <c r="U15" s="15">
        <f t="shared" si="1"/>
        <v>4208</v>
      </c>
      <c r="V15" s="77">
        <f t="shared" si="2"/>
        <v>276060</v>
      </c>
      <c r="W15" s="77">
        <v>52532</v>
      </c>
      <c r="X15" s="78">
        <f t="shared" si="3"/>
        <v>66015</v>
      </c>
    </row>
    <row r="16" spans="1:24" ht="12.75">
      <c r="A16" s="74">
        <v>3</v>
      </c>
      <c r="B16" s="74">
        <v>3</v>
      </c>
      <c r="C16" s="4" t="s">
        <v>65</v>
      </c>
      <c r="D16" s="16" t="s">
        <v>66</v>
      </c>
      <c r="E16" s="16" t="s">
        <v>42</v>
      </c>
      <c r="F16" s="38">
        <v>2</v>
      </c>
      <c r="G16" s="38">
        <v>8</v>
      </c>
      <c r="H16" s="15">
        <v>17023</v>
      </c>
      <c r="I16" s="15">
        <v>22898</v>
      </c>
      <c r="J16" s="91">
        <v>3624</v>
      </c>
      <c r="K16" s="91">
        <v>4829</v>
      </c>
      <c r="L16" s="65">
        <f>(H16/I16*100)-100</f>
        <v>-25.65726264302559</v>
      </c>
      <c r="M16" s="15">
        <f t="shared" si="0"/>
        <v>2127.875</v>
      </c>
      <c r="N16" s="39">
        <v>8</v>
      </c>
      <c r="O16" s="15">
        <v>24877</v>
      </c>
      <c r="P16" s="15">
        <v>33502</v>
      </c>
      <c r="Q16" s="15">
        <v>5733</v>
      </c>
      <c r="R16" s="15">
        <v>7502</v>
      </c>
      <c r="S16" s="65">
        <f>(O16/P16*100)-100</f>
        <v>-25.74473165781147</v>
      </c>
      <c r="T16" s="77">
        <v>33502</v>
      </c>
      <c r="U16" s="15">
        <f t="shared" si="1"/>
        <v>3109.625</v>
      </c>
      <c r="V16" s="77">
        <f t="shared" si="2"/>
        <v>58379</v>
      </c>
      <c r="W16" s="77">
        <v>7502</v>
      </c>
      <c r="X16" s="78">
        <f t="shared" si="3"/>
        <v>13235</v>
      </c>
    </row>
    <row r="17" spans="1:24" ht="12.75">
      <c r="A17" s="74">
        <v>4</v>
      </c>
      <c r="B17" s="74">
        <v>5</v>
      </c>
      <c r="C17" s="4" t="s">
        <v>58</v>
      </c>
      <c r="D17" s="16" t="s">
        <v>43</v>
      </c>
      <c r="E17" s="16" t="s">
        <v>44</v>
      </c>
      <c r="F17" s="38">
        <v>6</v>
      </c>
      <c r="G17" s="38">
        <v>9</v>
      </c>
      <c r="H17" s="15">
        <v>6143</v>
      </c>
      <c r="I17" s="15">
        <v>9191</v>
      </c>
      <c r="J17" s="91">
        <v>1560</v>
      </c>
      <c r="K17" s="91">
        <v>1875</v>
      </c>
      <c r="L17" s="65">
        <f>(H17/I17*100)-100</f>
        <v>-33.162876727233154</v>
      </c>
      <c r="M17" s="15">
        <f t="shared" si="0"/>
        <v>682.5555555555555</v>
      </c>
      <c r="N17" s="75">
        <v>9</v>
      </c>
      <c r="O17" s="76">
        <v>9655</v>
      </c>
      <c r="P17" s="76">
        <v>14110</v>
      </c>
      <c r="Q17" s="76">
        <v>2420</v>
      </c>
      <c r="R17" s="76">
        <v>2975</v>
      </c>
      <c r="S17" s="65">
        <f>(O17/P17*100)-100</f>
        <v>-31.573352232459257</v>
      </c>
      <c r="T17" s="77">
        <v>168124</v>
      </c>
      <c r="U17" s="15">
        <f t="shared" si="1"/>
        <v>1072.7777777777778</v>
      </c>
      <c r="V17" s="77">
        <f t="shared" si="2"/>
        <v>177779</v>
      </c>
      <c r="W17" s="77">
        <v>36052</v>
      </c>
      <c r="X17" s="78">
        <f t="shared" si="3"/>
        <v>38472</v>
      </c>
    </row>
    <row r="18" spans="1:24" ht="13.5" customHeight="1">
      <c r="A18" s="74">
        <v>5</v>
      </c>
      <c r="B18" s="74" t="s">
        <v>52</v>
      </c>
      <c r="C18" s="4" t="s">
        <v>75</v>
      </c>
      <c r="D18" s="16" t="s">
        <v>66</v>
      </c>
      <c r="E18" s="16" t="s">
        <v>42</v>
      </c>
      <c r="F18" s="38">
        <v>1</v>
      </c>
      <c r="G18" s="38">
        <v>13</v>
      </c>
      <c r="H18" s="15">
        <v>4465</v>
      </c>
      <c r="I18" s="15"/>
      <c r="J18" s="90">
        <v>946</v>
      </c>
      <c r="K18" s="90"/>
      <c r="L18" s="65"/>
      <c r="M18" s="15">
        <f t="shared" si="0"/>
        <v>343.46153846153845</v>
      </c>
      <c r="N18" s="75">
        <v>13</v>
      </c>
      <c r="O18" s="23">
        <v>9402</v>
      </c>
      <c r="P18" s="23"/>
      <c r="Q18" s="23">
        <v>2158</v>
      </c>
      <c r="R18" s="23"/>
      <c r="S18" s="65"/>
      <c r="T18" s="77"/>
      <c r="U18" s="15">
        <f t="shared" si="1"/>
        <v>723.2307692307693</v>
      </c>
      <c r="V18" s="77">
        <f t="shared" si="2"/>
        <v>9402</v>
      </c>
      <c r="W18" s="77"/>
      <c r="X18" s="78">
        <f t="shared" si="3"/>
        <v>2158</v>
      </c>
    </row>
    <row r="19" spans="1:24" ht="12.75">
      <c r="A19" s="74">
        <v>6</v>
      </c>
      <c r="B19" s="74">
        <v>4</v>
      </c>
      <c r="C19" s="4" t="s">
        <v>64</v>
      </c>
      <c r="D19" s="16" t="s">
        <v>45</v>
      </c>
      <c r="E19" s="16" t="s">
        <v>53</v>
      </c>
      <c r="F19" s="38">
        <v>3</v>
      </c>
      <c r="G19" s="38">
        <v>4</v>
      </c>
      <c r="H19" s="15">
        <v>6022</v>
      </c>
      <c r="I19" s="15">
        <v>10257</v>
      </c>
      <c r="J19" s="15">
        <v>1286</v>
      </c>
      <c r="K19" s="15">
        <v>2155</v>
      </c>
      <c r="L19" s="65">
        <f>(H19/I19*100)-100</f>
        <v>-41.288875889636344</v>
      </c>
      <c r="M19" s="15">
        <f t="shared" si="0"/>
        <v>1505.5</v>
      </c>
      <c r="N19" s="75">
        <v>4</v>
      </c>
      <c r="O19" s="15">
        <v>8848</v>
      </c>
      <c r="P19" s="15">
        <v>14414</v>
      </c>
      <c r="Q19" s="15">
        <v>2031</v>
      </c>
      <c r="R19" s="15">
        <v>3175</v>
      </c>
      <c r="S19" s="65">
        <f>(O19/P19*100)-100</f>
        <v>-38.61523518801165</v>
      </c>
      <c r="T19" s="77">
        <v>33020</v>
      </c>
      <c r="U19" s="15">
        <f t="shared" si="1"/>
        <v>2212</v>
      </c>
      <c r="V19" s="77">
        <f t="shared" si="2"/>
        <v>41868</v>
      </c>
      <c r="W19" s="77">
        <v>7629</v>
      </c>
      <c r="X19" s="78">
        <f t="shared" si="3"/>
        <v>9660</v>
      </c>
    </row>
    <row r="20" spans="1:24" ht="12.75">
      <c r="A20" s="74">
        <v>7</v>
      </c>
      <c r="B20" s="74">
        <v>6</v>
      </c>
      <c r="C20" s="4" t="s">
        <v>62</v>
      </c>
      <c r="D20" s="16" t="s">
        <v>49</v>
      </c>
      <c r="E20" s="16" t="s">
        <v>50</v>
      </c>
      <c r="F20" s="38">
        <v>4</v>
      </c>
      <c r="G20" s="38">
        <v>9</v>
      </c>
      <c r="H20" s="15">
        <v>3630</v>
      </c>
      <c r="I20" s="15">
        <v>8923</v>
      </c>
      <c r="J20" s="84">
        <v>843</v>
      </c>
      <c r="K20" s="84">
        <v>2122</v>
      </c>
      <c r="L20" s="65">
        <f>(H20/I20*100)-100</f>
        <v>-59.31861481564496</v>
      </c>
      <c r="M20" s="15">
        <f t="shared" si="0"/>
        <v>403.3333333333333</v>
      </c>
      <c r="N20" s="39">
        <v>9</v>
      </c>
      <c r="O20" s="15">
        <v>8063</v>
      </c>
      <c r="P20" s="15">
        <v>13872</v>
      </c>
      <c r="Q20" s="15">
        <v>2115</v>
      </c>
      <c r="R20" s="15">
        <v>3335</v>
      </c>
      <c r="S20" s="65">
        <f>(O20/P20*100)-100</f>
        <v>-41.87572087658593</v>
      </c>
      <c r="T20" s="77">
        <v>51100</v>
      </c>
      <c r="U20" s="15">
        <f t="shared" si="1"/>
        <v>895.8888888888889</v>
      </c>
      <c r="V20" s="77">
        <f t="shared" si="2"/>
        <v>59163</v>
      </c>
      <c r="W20" s="77">
        <v>12465</v>
      </c>
      <c r="X20" s="78">
        <f t="shared" si="3"/>
        <v>14580</v>
      </c>
    </row>
    <row r="21" spans="1:24" ht="12.75">
      <c r="A21" s="74">
        <v>8</v>
      </c>
      <c r="B21" s="74" t="s">
        <v>52</v>
      </c>
      <c r="C21" s="4" t="s">
        <v>76</v>
      </c>
      <c r="D21" s="16" t="s">
        <v>45</v>
      </c>
      <c r="E21" s="16" t="s">
        <v>53</v>
      </c>
      <c r="F21" s="38">
        <v>1</v>
      </c>
      <c r="G21" s="38">
        <v>4</v>
      </c>
      <c r="H21" s="23">
        <v>5461</v>
      </c>
      <c r="I21" s="23"/>
      <c r="J21" s="92">
        <v>1121</v>
      </c>
      <c r="K21" s="92"/>
      <c r="L21" s="65"/>
      <c r="M21" s="15">
        <f t="shared" si="0"/>
        <v>1365.25</v>
      </c>
      <c r="N21" s="75">
        <v>4</v>
      </c>
      <c r="O21" s="15">
        <v>7942</v>
      </c>
      <c r="P21" s="15"/>
      <c r="Q21" s="15">
        <v>1763</v>
      </c>
      <c r="R21" s="15"/>
      <c r="S21" s="65"/>
      <c r="T21" s="77">
        <v>529</v>
      </c>
      <c r="U21" s="15">
        <f t="shared" si="1"/>
        <v>1985.5</v>
      </c>
      <c r="V21" s="77">
        <f t="shared" si="2"/>
        <v>8471</v>
      </c>
      <c r="W21" s="77">
        <v>134</v>
      </c>
      <c r="X21" s="78">
        <f t="shared" si="3"/>
        <v>1897</v>
      </c>
    </row>
    <row r="22" spans="1:24" ht="12.75">
      <c r="A22" s="74">
        <v>9</v>
      </c>
      <c r="B22" s="74">
        <v>9</v>
      </c>
      <c r="C22" s="4" t="s">
        <v>61</v>
      </c>
      <c r="D22" s="16" t="s">
        <v>45</v>
      </c>
      <c r="E22" s="16" t="s">
        <v>44</v>
      </c>
      <c r="F22" s="38">
        <v>4</v>
      </c>
      <c r="G22" s="38">
        <v>6</v>
      </c>
      <c r="H22" s="25">
        <v>5046</v>
      </c>
      <c r="I22" s="25">
        <v>7284</v>
      </c>
      <c r="J22" s="25">
        <v>1061</v>
      </c>
      <c r="K22" s="25">
        <v>1535</v>
      </c>
      <c r="L22" s="65">
        <f aca="true" t="shared" si="4" ref="L22:L29">(H22/I22*100)-100</f>
        <v>-30.724876441515647</v>
      </c>
      <c r="M22" s="15">
        <f t="shared" si="0"/>
        <v>841</v>
      </c>
      <c r="N22" s="75">
        <v>6</v>
      </c>
      <c r="O22" s="15">
        <v>7333</v>
      </c>
      <c r="P22" s="15">
        <v>10556</v>
      </c>
      <c r="Q22" s="15">
        <v>1654</v>
      </c>
      <c r="R22" s="15">
        <v>2339</v>
      </c>
      <c r="S22" s="65">
        <f aca="true" t="shared" si="5" ref="S22:S29">(O22/P22*100)-100</f>
        <v>-30.532398635846917</v>
      </c>
      <c r="T22" s="77">
        <v>51381</v>
      </c>
      <c r="U22" s="15">
        <f t="shared" si="1"/>
        <v>1222.1666666666667</v>
      </c>
      <c r="V22" s="77">
        <f t="shared" si="2"/>
        <v>58714</v>
      </c>
      <c r="W22" s="77">
        <v>11717</v>
      </c>
      <c r="X22" s="78">
        <f t="shared" si="3"/>
        <v>13371</v>
      </c>
    </row>
    <row r="23" spans="1:24" ht="12.75">
      <c r="A23" s="74">
        <v>10</v>
      </c>
      <c r="B23" s="74">
        <v>8</v>
      </c>
      <c r="C23" s="4" t="s">
        <v>59</v>
      </c>
      <c r="D23" s="16" t="s">
        <v>60</v>
      </c>
      <c r="E23" s="16" t="s">
        <v>36</v>
      </c>
      <c r="F23" s="38">
        <v>5</v>
      </c>
      <c r="G23" s="38">
        <v>5</v>
      </c>
      <c r="H23" s="25">
        <v>4163</v>
      </c>
      <c r="I23" s="25">
        <v>7349</v>
      </c>
      <c r="J23" s="25">
        <v>865</v>
      </c>
      <c r="K23" s="25">
        <v>1572</v>
      </c>
      <c r="L23" s="65">
        <f t="shared" si="4"/>
        <v>-43.3528371206967</v>
      </c>
      <c r="M23" s="15">
        <f t="shared" si="0"/>
        <v>832.6</v>
      </c>
      <c r="N23" s="75">
        <v>5</v>
      </c>
      <c r="O23" s="23">
        <v>6444</v>
      </c>
      <c r="P23" s="23">
        <v>11011</v>
      </c>
      <c r="Q23" s="23">
        <v>1415</v>
      </c>
      <c r="R23" s="23">
        <v>2430</v>
      </c>
      <c r="S23" s="65">
        <f t="shared" si="5"/>
        <v>-41.476705113068746</v>
      </c>
      <c r="T23" s="77">
        <v>73970</v>
      </c>
      <c r="U23" s="15">
        <f t="shared" si="1"/>
        <v>1288.8</v>
      </c>
      <c r="V23" s="77">
        <f t="shared" si="2"/>
        <v>80414</v>
      </c>
      <c r="W23" s="79">
        <v>16920</v>
      </c>
      <c r="X23" s="78">
        <f t="shared" si="3"/>
        <v>18335</v>
      </c>
    </row>
    <row r="24" spans="1:24" ht="12.75">
      <c r="A24" s="74">
        <v>11</v>
      </c>
      <c r="B24" s="74">
        <v>7</v>
      </c>
      <c r="C24" s="4" t="s">
        <v>67</v>
      </c>
      <c r="D24" s="16" t="s">
        <v>45</v>
      </c>
      <c r="E24" s="16" t="s">
        <v>36</v>
      </c>
      <c r="F24" s="38">
        <v>2</v>
      </c>
      <c r="G24" s="38">
        <v>6</v>
      </c>
      <c r="H24" s="25">
        <v>4453</v>
      </c>
      <c r="I24" s="25">
        <v>7729</v>
      </c>
      <c r="J24" s="25">
        <v>966</v>
      </c>
      <c r="K24" s="25">
        <v>1632</v>
      </c>
      <c r="L24" s="65">
        <f t="shared" si="4"/>
        <v>-42.38581964031569</v>
      </c>
      <c r="M24" s="15">
        <f t="shared" si="0"/>
        <v>742.1666666666666</v>
      </c>
      <c r="N24" s="75">
        <v>6</v>
      </c>
      <c r="O24" s="23">
        <v>6032</v>
      </c>
      <c r="P24" s="23">
        <v>11249</v>
      </c>
      <c r="Q24" s="23">
        <v>1400</v>
      </c>
      <c r="R24" s="23">
        <v>2542</v>
      </c>
      <c r="S24" s="65">
        <f t="shared" si="5"/>
        <v>-46.37745577384656</v>
      </c>
      <c r="T24" s="77">
        <v>11913</v>
      </c>
      <c r="U24" s="15">
        <f t="shared" si="1"/>
        <v>1005.3333333333334</v>
      </c>
      <c r="V24" s="77">
        <f t="shared" si="2"/>
        <v>17945</v>
      </c>
      <c r="W24" s="79">
        <v>2688</v>
      </c>
      <c r="X24" s="78">
        <f t="shared" si="3"/>
        <v>4088</v>
      </c>
    </row>
    <row r="25" spans="1:24" ht="12.75" customHeight="1">
      <c r="A25" s="52">
        <v>12</v>
      </c>
      <c r="B25" s="74">
        <v>11</v>
      </c>
      <c r="C25" s="4" t="s">
        <v>56</v>
      </c>
      <c r="D25" s="16" t="s">
        <v>51</v>
      </c>
      <c r="E25" s="16" t="s">
        <v>36</v>
      </c>
      <c r="F25" s="38">
        <v>8</v>
      </c>
      <c r="G25" s="38">
        <v>8</v>
      </c>
      <c r="H25" s="25">
        <v>2756</v>
      </c>
      <c r="I25" s="25">
        <v>5392</v>
      </c>
      <c r="J25" s="83">
        <v>538</v>
      </c>
      <c r="K25" s="83">
        <v>1122</v>
      </c>
      <c r="L25" s="65">
        <f t="shared" si="4"/>
        <v>-48.88724035608308</v>
      </c>
      <c r="M25" s="15">
        <f t="shared" si="0"/>
        <v>344.5</v>
      </c>
      <c r="N25" s="75">
        <v>8</v>
      </c>
      <c r="O25" s="15">
        <v>4934</v>
      </c>
      <c r="P25" s="15">
        <v>7556</v>
      </c>
      <c r="Q25" s="25">
        <v>1059</v>
      </c>
      <c r="R25" s="25">
        <v>1595</v>
      </c>
      <c r="S25" s="65">
        <f t="shared" si="5"/>
        <v>-34.70089994706194</v>
      </c>
      <c r="T25" s="93">
        <v>207081</v>
      </c>
      <c r="U25" s="15">
        <f t="shared" si="1"/>
        <v>616.75</v>
      </c>
      <c r="V25" s="77">
        <f t="shared" si="2"/>
        <v>212015</v>
      </c>
      <c r="W25" s="77">
        <v>47267</v>
      </c>
      <c r="X25" s="78">
        <f t="shared" si="3"/>
        <v>48326</v>
      </c>
    </row>
    <row r="26" spans="1:24" ht="12.75" customHeight="1">
      <c r="A26" s="74">
        <v>13</v>
      </c>
      <c r="B26" s="74">
        <v>10</v>
      </c>
      <c r="C26" s="4" t="s">
        <v>68</v>
      </c>
      <c r="D26" s="16" t="s">
        <v>45</v>
      </c>
      <c r="E26" s="16" t="s">
        <v>44</v>
      </c>
      <c r="F26" s="38">
        <v>2</v>
      </c>
      <c r="G26" s="38">
        <v>6</v>
      </c>
      <c r="H26" s="15">
        <v>2279</v>
      </c>
      <c r="I26" s="15">
        <v>5699</v>
      </c>
      <c r="J26" s="15">
        <v>479</v>
      </c>
      <c r="K26" s="15">
        <v>1193</v>
      </c>
      <c r="L26" s="65">
        <f t="shared" si="4"/>
        <v>-60.010528162835584</v>
      </c>
      <c r="M26" s="15">
        <f t="shared" si="0"/>
        <v>379.8333333333333</v>
      </c>
      <c r="N26" s="38">
        <v>6</v>
      </c>
      <c r="O26" s="15">
        <v>3373</v>
      </c>
      <c r="P26" s="15">
        <v>8271</v>
      </c>
      <c r="Q26" s="15">
        <v>745</v>
      </c>
      <c r="R26" s="15">
        <v>1840</v>
      </c>
      <c r="S26" s="65">
        <f t="shared" si="5"/>
        <v>-59.218957804376736</v>
      </c>
      <c r="T26" s="93">
        <v>9493</v>
      </c>
      <c r="U26" s="15">
        <f t="shared" si="1"/>
        <v>562.1666666666666</v>
      </c>
      <c r="V26" s="77">
        <f t="shared" si="2"/>
        <v>12866</v>
      </c>
      <c r="W26" s="77">
        <v>2108</v>
      </c>
      <c r="X26" s="78">
        <f t="shared" si="3"/>
        <v>2853</v>
      </c>
    </row>
    <row r="27" spans="1:24" ht="12.75">
      <c r="A27" s="74">
        <v>14</v>
      </c>
      <c r="B27" s="52">
        <v>12</v>
      </c>
      <c r="C27" s="4" t="s">
        <v>57</v>
      </c>
      <c r="D27" s="16" t="s">
        <v>45</v>
      </c>
      <c r="E27" s="16" t="s">
        <v>36</v>
      </c>
      <c r="F27" s="38">
        <v>7</v>
      </c>
      <c r="G27" s="38">
        <v>10</v>
      </c>
      <c r="H27" s="25">
        <v>714</v>
      </c>
      <c r="I27" s="25">
        <v>2315</v>
      </c>
      <c r="J27" s="90">
        <v>164</v>
      </c>
      <c r="K27" s="90">
        <v>554</v>
      </c>
      <c r="L27" s="65">
        <f t="shared" si="4"/>
        <v>-69.15766738660908</v>
      </c>
      <c r="M27" s="15">
        <f t="shared" si="0"/>
        <v>71.4</v>
      </c>
      <c r="N27" s="75">
        <v>10</v>
      </c>
      <c r="O27" s="23">
        <v>2318</v>
      </c>
      <c r="P27" s="23">
        <v>3587</v>
      </c>
      <c r="Q27" s="23">
        <v>609</v>
      </c>
      <c r="R27" s="23">
        <v>876</v>
      </c>
      <c r="S27" s="65">
        <f t="shared" si="5"/>
        <v>-35.37775299693338</v>
      </c>
      <c r="T27" s="77">
        <v>126527</v>
      </c>
      <c r="U27" s="15">
        <f t="shared" si="1"/>
        <v>231.8</v>
      </c>
      <c r="V27" s="77">
        <f t="shared" si="2"/>
        <v>128845</v>
      </c>
      <c r="W27" s="79">
        <v>30162</v>
      </c>
      <c r="X27" s="78">
        <f t="shared" si="3"/>
        <v>30771</v>
      </c>
    </row>
    <row r="28" spans="1:24" ht="12.75">
      <c r="A28" s="74">
        <v>15</v>
      </c>
      <c r="B28" s="74">
        <v>13</v>
      </c>
      <c r="C28" s="4" t="s">
        <v>69</v>
      </c>
      <c r="D28" s="16" t="s">
        <v>45</v>
      </c>
      <c r="E28" s="16" t="s">
        <v>46</v>
      </c>
      <c r="F28" s="38">
        <v>2</v>
      </c>
      <c r="G28" s="38">
        <v>1</v>
      </c>
      <c r="H28" s="25">
        <v>1347</v>
      </c>
      <c r="I28" s="25">
        <v>1497</v>
      </c>
      <c r="J28" s="25">
        <v>267</v>
      </c>
      <c r="K28" s="25">
        <v>296</v>
      </c>
      <c r="L28" s="65">
        <f t="shared" si="4"/>
        <v>-10.020040080160314</v>
      </c>
      <c r="M28" s="15">
        <f t="shared" si="0"/>
        <v>1347</v>
      </c>
      <c r="N28" s="39">
        <v>1</v>
      </c>
      <c r="O28" s="15">
        <v>2227</v>
      </c>
      <c r="P28" s="15">
        <v>2528</v>
      </c>
      <c r="Q28" s="15">
        <v>464</v>
      </c>
      <c r="R28" s="15">
        <v>511</v>
      </c>
      <c r="S28" s="65">
        <f t="shared" si="5"/>
        <v>-11.906645569620252</v>
      </c>
      <c r="T28" s="77">
        <v>2528</v>
      </c>
      <c r="U28" s="15">
        <f t="shared" si="1"/>
        <v>2227</v>
      </c>
      <c r="V28" s="77">
        <f t="shared" si="2"/>
        <v>4755</v>
      </c>
      <c r="W28" s="79">
        <v>511</v>
      </c>
      <c r="X28" s="78">
        <f t="shared" si="3"/>
        <v>975</v>
      </c>
    </row>
    <row r="29" spans="1:24" ht="12.75">
      <c r="A29" s="74">
        <v>16</v>
      </c>
      <c r="B29" s="74">
        <v>14</v>
      </c>
      <c r="C29" s="4" t="s">
        <v>70</v>
      </c>
      <c r="D29" s="16" t="s">
        <v>45</v>
      </c>
      <c r="E29" s="16" t="s">
        <v>46</v>
      </c>
      <c r="F29" s="38">
        <v>2</v>
      </c>
      <c r="G29" s="38">
        <v>1</v>
      </c>
      <c r="H29" s="25">
        <v>453</v>
      </c>
      <c r="I29" s="25">
        <v>589</v>
      </c>
      <c r="J29" s="25">
        <v>102</v>
      </c>
      <c r="K29" s="25">
        <v>124</v>
      </c>
      <c r="L29" s="65">
        <f t="shared" si="4"/>
        <v>-23.08998302207131</v>
      </c>
      <c r="M29" s="15">
        <f t="shared" si="0"/>
        <v>453</v>
      </c>
      <c r="N29" s="39">
        <v>1</v>
      </c>
      <c r="O29" s="15">
        <v>891</v>
      </c>
      <c r="P29" s="15">
        <v>879</v>
      </c>
      <c r="Q29" s="15">
        <v>206</v>
      </c>
      <c r="R29" s="15">
        <v>196</v>
      </c>
      <c r="S29" s="65">
        <f t="shared" si="5"/>
        <v>1.3651877133105756</v>
      </c>
      <c r="T29" s="77">
        <v>3266</v>
      </c>
      <c r="U29" s="15">
        <f t="shared" si="1"/>
        <v>891</v>
      </c>
      <c r="V29" s="77">
        <f t="shared" si="2"/>
        <v>4157</v>
      </c>
      <c r="W29" s="77">
        <v>1514</v>
      </c>
      <c r="X29" s="78">
        <f t="shared" si="3"/>
        <v>1720</v>
      </c>
    </row>
    <row r="30" spans="1:24" ht="12.75">
      <c r="A30" s="74">
        <v>17</v>
      </c>
      <c r="B30" s="74"/>
      <c r="C30" s="4"/>
      <c r="D30" s="16"/>
      <c r="E30" s="16"/>
      <c r="F30" s="38"/>
      <c r="G30" s="38"/>
      <c r="H30" s="15"/>
      <c r="I30" s="15"/>
      <c r="J30" s="25"/>
      <c r="K30" s="25"/>
      <c r="L30" s="65"/>
      <c r="M30" s="15"/>
      <c r="N30" s="39"/>
      <c r="O30" s="15"/>
      <c r="P30" s="15"/>
      <c r="Q30" s="15"/>
      <c r="R30" s="15"/>
      <c r="S30" s="65"/>
      <c r="T30" s="77"/>
      <c r="U30" s="15"/>
      <c r="V30" s="77"/>
      <c r="W30" s="77"/>
      <c r="X30" s="78"/>
    </row>
    <row r="31" spans="1:24" ht="12.75">
      <c r="A31" s="74">
        <v>18</v>
      </c>
      <c r="B31" s="74"/>
      <c r="C31" s="89"/>
      <c r="D31" s="16"/>
      <c r="E31" s="16"/>
      <c r="F31" s="38"/>
      <c r="G31" s="38"/>
      <c r="H31" s="25"/>
      <c r="I31" s="25"/>
      <c r="J31" s="83"/>
      <c r="K31" s="83"/>
      <c r="L31" s="65"/>
      <c r="M31" s="15"/>
      <c r="N31" s="38"/>
      <c r="O31" s="23"/>
      <c r="P31" s="23"/>
      <c r="Q31" s="23"/>
      <c r="R31" s="23"/>
      <c r="S31" s="65"/>
      <c r="T31" s="84"/>
      <c r="U31" s="15"/>
      <c r="V31" s="77"/>
      <c r="W31" s="77"/>
      <c r="X31" s="78"/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38"/>
      <c r="O32" s="23"/>
      <c r="P32" s="23"/>
      <c r="Q32" s="15"/>
      <c r="R32" s="15"/>
      <c r="S32" s="67"/>
      <c r="T32" s="84"/>
      <c r="U32" s="15"/>
      <c r="V32" s="77"/>
      <c r="W32" s="77"/>
      <c r="X32" s="78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75"/>
      <c r="O33" s="15"/>
      <c r="P33" s="15"/>
      <c r="Q33" s="15"/>
      <c r="R33" s="15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121</v>
      </c>
      <c r="H34" s="32">
        <f>SUM(H14:H33)</f>
        <v>130487</v>
      </c>
      <c r="I34" s="32">
        <v>236659</v>
      </c>
      <c r="J34" s="32">
        <f>SUM(J14:J33)</f>
        <v>27418</v>
      </c>
      <c r="K34" s="32">
        <v>49046</v>
      </c>
      <c r="L34" s="70">
        <f>(H34/I34*100)-100</f>
        <v>-44.862861754676565</v>
      </c>
      <c r="M34" s="33">
        <f>H34/G34</f>
        <v>1078.404958677686</v>
      </c>
      <c r="N34" s="35">
        <f>SUM(N14:N33)</f>
        <v>121</v>
      </c>
      <c r="O34" s="32">
        <f>SUM(O14:O33)</f>
        <v>212588</v>
      </c>
      <c r="P34" s="32">
        <v>345495</v>
      </c>
      <c r="Q34" s="32">
        <f>SUM(Q14:Q33)</f>
        <v>47702</v>
      </c>
      <c r="R34" s="32">
        <v>74186</v>
      </c>
      <c r="S34" s="70">
        <f>(O34/P34*100)-100</f>
        <v>-38.46857407487807</v>
      </c>
      <c r="T34" s="80">
        <f>SUM(T14:T33)</f>
        <v>2148130</v>
      </c>
      <c r="U34" s="33">
        <f>O34/N34</f>
        <v>1756.9256198347107</v>
      </c>
      <c r="V34" s="82">
        <f>SUM(V14:V33)</f>
        <v>2360718</v>
      </c>
      <c r="W34" s="81">
        <f>SUM(W14:W33)</f>
        <v>447549</v>
      </c>
      <c r="X34" s="36">
        <f>SUM(X14:X33)</f>
        <v>495251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12 - Feb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0.7344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11 - Feb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7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40227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2</v>
      </c>
      <c r="C14" s="4" t="str">
        <f>'WEEKLY COMPETITIVE REPORT'!C14</f>
        <v>AVATAR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9</v>
      </c>
      <c r="G14" s="38">
        <f>'WEEKLY COMPETITIVE REPORT'!G14</f>
        <v>18</v>
      </c>
      <c r="H14" s="15">
        <f>'WEEKLY COMPETITIVE REPORT'!H14/X4</f>
        <v>49519.335511982565</v>
      </c>
      <c r="I14" s="15">
        <f>'WEEKLY COMPETITIVE REPORT'!I14/X4</f>
        <v>87060.18518518518</v>
      </c>
      <c r="J14" s="23">
        <f>'WEEKLY COMPETITIVE REPORT'!J14</f>
        <v>6531</v>
      </c>
      <c r="K14" s="23">
        <f>'WEEKLY COMPETITIVE REPORT'!K14</f>
        <v>11150</v>
      </c>
      <c r="L14" s="65">
        <f>'WEEKLY COMPETITIVE REPORT'!L14</f>
        <v>-43.1205718128783</v>
      </c>
      <c r="M14" s="15">
        <f aca="true" t="shared" si="0" ref="M14:M20">H14/G14</f>
        <v>2751.0741951101427</v>
      </c>
      <c r="N14" s="38">
        <f>'WEEKLY COMPETITIVE REPORT'!N14</f>
        <v>18</v>
      </c>
      <c r="O14" s="15">
        <f>'WEEKLY COMPETITIVE REPORT'!O14/X4</f>
        <v>75633.16993464052</v>
      </c>
      <c r="P14" s="15">
        <f>'WEEKLY COMPETITIVE REPORT'!P14/X4</f>
        <v>126348.03921568627</v>
      </c>
      <c r="Q14" s="23">
        <f>'WEEKLY COMPETITIVE REPORT'!Q14</f>
        <v>10447</v>
      </c>
      <c r="R14" s="23">
        <f>'WEEKLY COMPETITIVE REPORT'!R14</f>
        <v>16804</v>
      </c>
      <c r="S14" s="65">
        <f>'WEEKLY COMPETITIVE REPORT'!S14</f>
        <v>-40.13902360168121</v>
      </c>
      <c r="T14" s="15">
        <f>'WEEKLY COMPETITIVE REPORT'!T14/X4</f>
        <v>1571813.725490196</v>
      </c>
      <c r="U14" s="15">
        <f aca="true" t="shared" si="1" ref="U14:U20">O14/N14</f>
        <v>4201.842774146696</v>
      </c>
      <c r="V14" s="26">
        <f aca="true" t="shared" si="2" ref="V14:V20">O14+T14</f>
        <v>1647446.8954248363</v>
      </c>
      <c r="W14" s="23">
        <f>'WEEKLY COMPETITIVE REPORT'!W14</f>
        <v>218348</v>
      </c>
      <c r="X14" s="57">
        <f>'WEEKLY COMPETITIVE REPORT'!X14</f>
        <v>228795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ALVIN AND THE CHIPMUNKS 2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3</v>
      </c>
      <c r="G15" s="38">
        <f>'WEEKLY COMPETITIVE REPORT'!G15</f>
        <v>13</v>
      </c>
      <c r="H15" s="15">
        <f>'WEEKLY COMPETITIVE REPORT'!H15/X4</f>
        <v>41074.34640522875</v>
      </c>
      <c r="I15" s="15">
        <f>'WEEKLY COMPETITIVE REPORT'!I15/X4</f>
        <v>112498.63834422657</v>
      </c>
      <c r="J15" s="23">
        <f>'WEEKLY COMPETITIVE REPORT'!J15</f>
        <v>7065</v>
      </c>
      <c r="K15" s="23">
        <f>'WEEKLY COMPETITIVE REPORT'!K15</f>
        <v>18690</v>
      </c>
      <c r="L15" s="65">
        <f>'WEEKLY COMPETITIVE REPORT'!L15</f>
        <v>-63.48902794756654</v>
      </c>
      <c r="M15" s="15">
        <f t="shared" si="0"/>
        <v>3159.5651080945195</v>
      </c>
      <c r="N15" s="38">
        <f>'WEEKLY COMPETITIVE REPORT'!N15</f>
        <v>13</v>
      </c>
      <c r="O15" s="15">
        <f>'WEEKLY COMPETITIVE REPORT'!O15/X4</f>
        <v>74488.01742919389</v>
      </c>
      <c r="P15" s="15">
        <f>'WEEKLY COMPETITIVE REPORT'!P15/X4</f>
        <v>163089.59694989104</v>
      </c>
      <c r="Q15" s="23">
        <f>'WEEKLY COMPETITIVE REPORT'!Q15</f>
        <v>13483</v>
      </c>
      <c r="R15" s="23">
        <f>'WEEKLY COMPETITIVE REPORT'!R15</f>
        <v>27779</v>
      </c>
      <c r="S15" s="65">
        <f>'WEEKLY COMPETITIVE REPORT'!S15</f>
        <v>-54.32693511893332</v>
      </c>
      <c r="T15" s="15">
        <f>'WEEKLY COMPETITIVE REPORT'!T15/X4</f>
        <v>301410.6753812636</v>
      </c>
      <c r="U15" s="15">
        <f t="shared" si="1"/>
        <v>5729.847494553376</v>
      </c>
      <c r="V15" s="26">
        <f t="shared" si="2"/>
        <v>375898.6928104575</v>
      </c>
      <c r="W15" s="23">
        <f>'WEEKLY COMPETITIVE REPORT'!W15</f>
        <v>52532</v>
      </c>
      <c r="X15" s="57">
        <f>'WEEKLY COMPETITIVE REPORT'!X15</f>
        <v>66015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DID YOU HEAR ABOUT THE MORGANS</v>
      </c>
      <c r="D16" s="4" t="str">
        <f>'WEEKLY COMPETITIVE REPORT'!D16</f>
        <v>SONY</v>
      </c>
      <c r="E16" s="4" t="str">
        <f>'WEEKLY COMPETITIVE REPORT'!E16</f>
        <v>CF</v>
      </c>
      <c r="F16" s="38">
        <f>'WEEKLY COMPETITIVE REPORT'!F16</f>
        <v>2</v>
      </c>
      <c r="G16" s="38">
        <f>'WEEKLY COMPETITIVE REPORT'!G16</f>
        <v>8</v>
      </c>
      <c r="H16" s="15">
        <f>'WEEKLY COMPETITIVE REPORT'!H16/X4</f>
        <v>23179.466230936818</v>
      </c>
      <c r="I16" s="15">
        <f>'WEEKLY COMPETITIVE REPORT'!I16/X4</f>
        <v>31179.193899782134</v>
      </c>
      <c r="J16" s="23">
        <f>'WEEKLY COMPETITIVE REPORT'!J16</f>
        <v>3624</v>
      </c>
      <c r="K16" s="23">
        <f>'WEEKLY COMPETITIVE REPORT'!K16</f>
        <v>4829</v>
      </c>
      <c r="L16" s="65">
        <f>'WEEKLY COMPETITIVE REPORT'!L16</f>
        <v>-25.65726264302559</v>
      </c>
      <c r="M16" s="15">
        <f t="shared" si="0"/>
        <v>2897.433278867102</v>
      </c>
      <c r="N16" s="38">
        <f>'WEEKLY COMPETITIVE REPORT'!N16</f>
        <v>8</v>
      </c>
      <c r="O16" s="15">
        <f>'WEEKLY COMPETITIVE REPORT'!O16/X4</f>
        <v>33873.91067538126</v>
      </c>
      <c r="P16" s="15">
        <f>'WEEKLY COMPETITIVE REPORT'!P16/X4</f>
        <v>45618.19172113289</v>
      </c>
      <c r="Q16" s="23">
        <f>'WEEKLY COMPETITIVE REPORT'!Q16</f>
        <v>5733</v>
      </c>
      <c r="R16" s="23">
        <f>'WEEKLY COMPETITIVE REPORT'!R16</f>
        <v>7502</v>
      </c>
      <c r="S16" s="65">
        <f>'WEEKLY COMPETITIVE REPORT'!S16</f>
        <v>-25.74473165781147</v>
      </c>
      <c r="T16" s="15">
        <f>'WEEKLY COMPETITIVE REPORT'!T16/X4</f>
        <v>45618.19172113289</v>
      </c>
      <c r="U16" s="15">
        <f t="shared" si="1"/>
        <v>4234.238834422657</v>
      </c>
      <c r="V16" s="26">
        <f t="shared" si="2"/>
        <v>79492.10239651415</v>
      </c>
      <c r="W16" s="23">
        <f>'WEEKLY COMPETITIVE REPORT'!W16</f>
        <v>7502</v>
      </c>
      <c r="X16" s="57">
        <f>'WEEKLY COMPETITIVE REPORT'!X16</f>
        <v>13235</v>
      </c>
    </row>
    <row r="17" spans="1:24" ht="12.75">
      <c r="A17" s="51">
        <v>4</v>
      </c>
      <c r="B17" s="4">
        <f>'WEEKLY COMPETITIVE REPORT'!B17</f>
        <v>5</v>
      </c>
      <c r="C17" s="4" t="str">
        <f>'WEEKLY COMPETITIVE REPORT'!C17</f>
        <v>SHERLOCK HOLMES</v>
      </c>
      <c r="D17" s="4" t="str">
        <f>'WEEKLY COMPETITIVE REPORT'!D17</f>
        <v>WB</v>
      </c>
      <c r="E17" s="4" t="str">
        <f>'WEEKLY COMPETITIVE REPORT'!E17</f>
        <v>Blitz</v>
      </c>
      <c r="F17" s="38">
        <f>'WEEKLY COMPETITIVE REPORT'!F17</f>
        <v>6</v>
      </c>
      <c r="G17" s="38">
        <f>'WEEKLY COMPETITIVE REPORT'!G17</f>
        <v>9</v>
      </c>
      <c r="H17" s="15">
        <f>'WEEKLY COMPETITIVE REPORT'!H17/X4</f>
        <v>8364.651416122004</v>
      </c>
      <c r="I17" s="15">
        <f>'WEEKLY COMPETITIVE REPORT'!I17/X4</f>
        <v>12514.978213507624</v>
      </c>
      <c r="J17" s="23">
        <f>'WEEKLY COMPETITIVE REPORT'!J17</f>
        <v>1560</v>
      </c>
      <c r="K17" s="23">
        <f>'WEEKLY COMPETITIVE REPORT'!K17</f>
        <v>1875</v>
      </c>
      <c r="L17" s="65">
        <f>'WEEKLY COMPETITIVE REPORT'!L17</f>
        <v>-33.162876727233154</v>
      </c>
      <c r="M17" s="15">
        <f t="shared" si="0"/>
        <v>929.4057129024449</v>
      </c>
      <c r="N17" s="38">
        <f>'WEEKLY COMPETITIVE REPORT'!N17</f>
        <v>9</v>
      </c>
      <c r="O17" s="15">
        <f>'WEEKLY COMPETITIVE REPORT'!O17/X4</f>
        <v>13146.786492374727</v>
      </c>
      <c r="P17" s="15">
        <f>'WEEKLY COMPETITIVE REPORT'!P17/X4</f>
        <v>19212.96296296296</v>
      </c>
      <c r="Q17" s="23">
        <f>'WEEKLY COMPETITIVE REPORT'!Q17</f>
        <v>2420</v>
      </c>
      <c r="R17" s="23">
        <f>'WEEKLY COMPETITIVE REPORT'!R17</f>
        <v>2975</v>
      </c>
      <c r="S17" s="65">
        <f>'WEEKLY COMPETITIVE REPORT'!S17</f>
        <v>-31.573352232459257</v>
      </c>
      <c r="T17" s="15">
        <f>'WEEKLY COMPETITIVE REPORT'!T17/X4</f>
        <v>228927.01525054465</v>
      </c>
      <c r="U17" s="15">
        <f t="shared" si="1"/>
        <v>1460.754054708303</v>
      </c>
      <c r="V17" s="26">
        <f t="shared" si="2"/>
        <v>242073.80174291937</v>
      </c>
      <c r="W17" s="23">
        <f>'WEEKLY COMPETITIVE REPORT'!W17</f>
        <v>36052</v>
      </c>
      <c r="X17" s="57">
        <f>'WEEKLY COMPETITIVE REPORT'!X17</f>
        <v>38472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CLOUDY WITH A CHANCE OF MEATBALLS</v>
      </c>
      <c r="D18" s="4" t="str">
        <f>'WEEKLY COMPETITIVE REPORT'!D18</f>
        <v>SONY</v>
      </c>
      <c r="E18" s="4" t="str">
        <f>'WEEKLY COMPETITIVE REPORT'!E18</f>
        <v>CF</v>
      </c>
      <c r="F18" s="38">
        <f>'WEEKLY COMPETITIVE REPORT'!F18</f>
        <v>1</v>
      </c>
      <c r="G18" s="38">
        <f>'WEEKLY COMPETITIVE REPORT'!G18</f>
        <v>13</v>
      </c>
      <c r="H18" s="15">
        <f>'WEEKLY COMPETITIVE REPORT'!H18/X4</f>
        <v>6079.79302832244</v>
      </c>
      <c r="I18" s="15">
        <f>'WEEKLY COMPETITIVE REPORT'!I18/X4</f>
        <v>0</v>
      </c>
      <c r="J18" s="23">
        <f>'WEEKLY COMPETITIVE REPORT'!J18</f>
        <v>946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467.6763867940338</v>
      </c>
      <c r="N18" s="38">
        <f>'WEEKLY COMPETITIVE REPORT'!N18</f>
        <v>13</v>
      </c>
      <c r="O18" s="15">
        <f>'WEEKLY COMPETITIVE REPORT'!O18/X4</f>
        <v>12802.287581699346</v>
      </c>
      <c r="P18" s="15">
        <f>'WEEKLY COMPETITIVE REPORT'!P18/X4</f>
        <v>0</v>
      </c>
      <c r="Q18" s="23">
        <f>'WEEKLY COMPETITIVE REPORT'!Q18</f>
        <v>2158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0</v>
      </c>
      <c r="U18" s="15">
        <f t="shared" si="1"/>
        <v>984.7913524384112</v>
      </c>
      <c r="V18" s="26">
        <f t="shared" si="2"/>
        <v>12802.287581699346</v>
      </c>
      <c r="W18" s="23">
        <f>'WEEKLY COMPETITIVE REPORT'!W18</f>
        <v>0</v>
      </c>
      <c r="X18" s="57">
        <f>'WEEKLY COMPETITIVE REPORT'!X18</f>
        <v>2158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MEN WHO STARE AT GOATS</v>
      </c>
      <c r="D19" s="4" t="str">
        <f>'WEEKLY COMPETITIVE REPORT'!D19</f>
        <v>INDEP</v>
      </c>
      <c r="E19" s="4" t="str">
        <f>'WEEKLY COMPETITIVE REPORT'!E19</f>
        <v>FIVIA</v>
      </c>
      <c r="F19" s="38">
        <f>'WEEKLY COMPETITIVE REPORT'!F19</f>
        <v>3</v>
      </c>
      <c r="G19" s="38">
        <f>'WEEKLY COMPETITIVE REPORT'!G19</f>
        <v>4</v>
      </c>
      <c r="H19" s="15">
        <f>'WEEKLY COMPETITIVE REPORT'!H19/X4</f>
        <v>8199.891067538127</v>
      </c>
      <c r="I19" s="15">
        <f>'WEEKLY COMPETITIVE REPORT'!I19/X4</f>
        <v>13966.503267973856</v>
      </c>
      <c r="J19" s="23">
        <f>'WEEKLY COMPETITIVE REPORT'!J19</f>
        <v>1286</v>
      </c>
      <c r="K19" s="23">
        <f>'WEEKLY COMPETITIVE REPORT'!K19</f>
        <v>2155</v>
      </c>
      <c r="L19" s="65">
        <f>'WEEKLY COMPETITIVE REPORT'!L19</f>
        <v>-41.288875889636344</v>
      </c>
      <c r="M19" s="15">
        <f t="shared" si="0"/>
        <v>2049.9727668845317</v>
      </c>
      <c r="N19" s="38">
        <f>'WEEKLY COMPETITIVE REPORT'!N19</f>
        <v>4</v>
      </c>
      <c r="O19" s="15">
        <f>'WEEKLY COMPETITIVE REPORT'!O19/X4</f>
        <v>12047.9302832244</v>
      </c>
      <c r="P19" s="15">
        <f>'WEEKLY COMPETITIVE REPORT'!P19/X4</f>
        <v>19626.906318082787</v>
      </c>
      <c r="Q19" s="23">
        <f>'WEEKLY COMPETITIVE REPORT'!Q19</f>
        <v>2031</v>
      </c>
      <c r="R19" s="23">
        <f>'WEEKLY COMPETITIVE REPORT'!R19</f>
        <v>3175</v>
      </c>
      <c r="S19" s="65">
        <f>'WEEKLY COMPETITIVE REPORT'!S19</f>
        <v>-38.61523518801165</v>
      </c>
      <c r="T19" s="15">
        <f>'WEEKLY COMPETITIVE REPORT'!T19/X4</f>
        <v>44961.87363834422</v>
      </c>
      <c r="U19" s="15">
        <f t="shared" si="1"/>
        <v>3011.9825708061</v>
      </c>
      <c r="V19" s="26">
        <f t="shared" si="2"/>
        <v>57009.80392156862</v>
      </c>
      <c r="W19" s="23">
        <f>'WEEKLY COMPETITIVE REPORT'!W19</f>
        <v>7629</v>
      </c>
      <c r="X19" s="57">
        <f>'WEEKLY COMPETITIVE REPORT'!X19</f>
        <v>9660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PRINCESS AND THE FROG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4</v>
      </c>
      <c r="G20" s="38">
        <f>'WEEKLY COMPETITIVE REPORT'!G20</f>
        <v>9</v>
      </c>
      <c r="H20" s="15">
        <f>'WEEKLY COMPETITIVE REPORT'!H20/X4</f>
        <v>4942.81045751634</v>
      </c>
      <c r="I20" s="15">
        <f>'WEEKLY COMPETITIVE REPORT'!I20/X4</f>
        <v>12150.054466230937</v>
      </c>
      <c r="J20" s="23">
        <f>'WEEKLY COMPETITIVE REPORT'!J20</f>
        <v>843</v>
      </c>
      <c r="K20" s="23">
        <f>'WEEKLY COMPETITIVE REPORT'!K20</f>
        <v>2122</v>
      </c>
      <c r="L20" s="65">
        <f>'WEEKLY COMPETITIVE REPORT'!L20</f>
        <v>-59.31861481564496</v>
      </c>
      <c r="M20" s="15">
        <f t="shared" si="0"/>
        <v>549.20116194626</v>
      </c>
      <c r="N20" s="38">
        <f>'WEEKLY COMPETITIVE REPORT'!N20</f>
        <v>9</v>
      </c>
      <c r="O20" s="15">
        <f>'WEEKLY COMPETITIVE REPORT'!O20/X4</f>
        <v>10979.030501089324</v>
      </c>
      <c r="P20" s="15">
        <f>'WEEKLY COMPETITIVE REPORT'!P20/X4</f>
        <v>18888.888888888887</v>
      </c>
      <c r="Q20" s="23">
        <f>'WEEKLY COMPETITIVE REPORT'!Q20</f>
        <v>2115</v>
      </c>
      <c r="R20" s="23">
        <f>'WEEKLY COMPETITIVE REPORT'!R20</f>
        <v>3335</v>
      </c>
      <c r="S20" s="65">
        <f>'WEEKLY COMPETITIVE REPORT'!S20</f>
        <v>-41.87572087658593</v>
      </c>
      <c r="T20" s="15">
        <f>'WEEKLY COMPETITIVE REPORT'!T20/X4</f>
        <v>69580.61002178649</v>
      </c>
      <c r="U20" s="15">
        <f t="shared" si="1"/>
        <v>1219.8922778988137</v>
      </c>
      <c r="V20" s="26">
        <f t="shared" si="2"/>
        <v>80559.64052287581</v>
      </c>
      <c r="W20" s="23">
        <f>'WEEKLY COMPETITIVE REPORT'!W20</f>
        <v>12465</v>
      </c>
      <c r="X20" s="57">
        <f>'WEEKLY COMPETITIVE REPORT'!X20</f>
        <v>14580</v>
      </c>
    </row>
    <row r="21" spans="1:24" ht="12.75">
      <c r="A21" s="51">
        <v>8</v>
      </c>
      <c r="B21" s="4" t="str">
        <f>'WEEKLY COMPETITIVE REPORT'!B21</f>
        <v>New</v>
      </c>
      <c r="C21" s="4" t="str">
        <f>'WEEKLY COMPETITIVE REPORT'!C21</f>
        <v>EDGE OF DARKNESS</v>
      </c>
      <c r="D21" s="4" t="str">
        <f>'WEEKLY COMPETITIVE REPORT'!D21</f>
        <v>INDEP</v>
      </c>
      <c r="E21" s="4" t="str">
        <f>'WEEKLY COMPETITIVE REPORT'!E21</f>
        <v>FIVIA</v>
      </c>
      <c r="F21" s="38">
        <f>'WEEKLY COMPETITIVE REPORT'!F21</f>
        <v>1</v>
      </c>
      <c r="G21" s="38">
        <f>'WEEKLY COMPETITIVE REPORT'!G21</f>
        <v>4</v>
      </c>
      <c r="H21" s="15">
        <f>'WEEKLY COMPETITIVE REPORT'!H21/X4</f>
        <v>7436.002178649237</v>
      </c>
      <c r="I21" s="15">
        <f>'WEEKLY COMPETITIVE REPORT'!I21/X4</f>
        <v>0</v>
      </c>
      <c r="J21" s="23">
        <f>'WEEKLY COMPETITIVE REPORT'!J21</f>
        <v>1121</v>
      </c>
      <c r="K21" s="23">
        <f>'WEEKLY COMPETITIVE REPORT'!K21</f>
        <v>0</v>
      </c>
      <c r="L21" s="65">
        <f>'WEEKLY COMPETITIVE REPORT'!L21</f>
        <v>0</v>
      </c>
      <c r="M21" s="15">
        <f aca="true" t="shared" si="3" ref="M21:M33">H21/G21</f>
        <v>1859.0005446623093</v>
      </c>
      <c r="N21" s="38">
        <f>'WEEKLY COMPETITIVE REPORT'!N21</f>
        <v>4</v>
      </c>
      <c r="O21" s="15">
        <f>'WEEKLY COMPETITIVE REPORT'!O21/X4</f>
        <v>10814.270152505445</v>
      </c>
      <c r="P21" s="15">
        <f>'WEEKLY COMPETITIVE REPORT'!P21/X4</f>
        <v>0</v>
      </c>
      <c r="Q21" s="23">
        <f>'WEEKLY COMPETITIVE REPORT'!Q21</f>
        <v>1763</v>
      </c>
      <c r="R21" s="23">
        <f>'WEEKLY COMPETITIVE REPORT'!R21</f>
        <v>0</v>
      </c>
      <c r="S21" s="65">
        <f>'WEEKLY COMPETITIVE REPORT'!S21</f>
        <v>0</v>
      </c>
      <c r="T21" s="15">
        <f>'WEEKLY COMPETITIVE REPORT'!T21/X4</f>
        <v>720.3159041394335</v>
      </c>
      <c r="U21" s="15">
        <f aca="true" t="shared" si="4" ref="U21:U33">O21/N21</f>
        <v>2703.5675381263613</v>
      </c>
      <c r="V21" s="26">
        <f aca="true" t="shared" si="5" ref="V21:V33">O21+T21</f>
        <v>11534.58605664488</v>
      </c>
      <c r="W21" s="23">
        <f>'WEEKLY COMPETITIVE REPORT'!W21</f>
        <v>134</v>
      </c>
      <c r="X21" s="57">
        <f>'WEEKLY COMPETITIVE REPORT'!X21</f>
        <v>1897</v>
      </c>
    </row>
    <row r="22" spans="1:24" ht="12.75">
      <c r="A22" s="51">
        <v>9</v>
      </c>
      <c r="B22" s="4">
        <f>'WEEKLY COMPETITIVE REPORT'!B22</f>
        <v>9</v>
      </c>
      <c r="C22" s="4" t="str">
        <f>'WEEKLY COMPETITIVE REPORT'!C22</f>
        <v>BOOK OF ELI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4</v>
      </c>
      <c r="G22" s="38">
        <f>'WEEKLY COMPETITIVE REPORT'!G22</f>
        <v>6</v>
      </c>
      <c r="H22" s="15">
        <f>'WEEKLY COMPETITIVE REPORT'!H22/X4</f>
        <v>6870.915032679738</v>
      </c>
      <c r="I22" s="15">
        <f>'WEEKLY COMPETITIVE REPORT'!I22/X4</f>
        <v>9918.30065359477</v>
      </c>
      <c r="J22" s="23">
        <f>'WEEKLY COMPETITIVE REPORT'!J22</f>
        <v>1061</v>
      </c>
      <c r="K22" s="23">
        <f>'WEEKLY COMPETITIVE REPORT'!K22</f>
        <v>1535</v>
      </c>
      <c r="L22" s="65">
        <f>'WEEKLY COMPETITIVE REPORT'!L22</f>
        <v>-30.724876441515647</v>
      </c>
      <c r="M22" s="15">
        <f t="shared" si="3"/>
        <v>1145.152505446623</v>
      </c>
      <c r="N22" s="38">
        <f>'WEEKLY COMPETITIVE REPORT'!N22</f>
        <v>6</v>
      </c>
      <c r="O22" s="15">
        <f>'WEEKLY COMPETITIVE REPORT'!O22/X4</f>
        <v>9985.021786492374</v>
      </c>
      <c r="P22" s="15">
        <f>'WEEKLY COMPETITIVE REPORT'!P22/X4</f>
        <v>14373.638344226578</v>
      </c>
      <c r="Q22" s="23">
        <f>'WEEKLY COMPETITIVE REPORT'!Q22</f>
        <v>1654</v>
      </c>
      <c r="R22" s="23">
        <f>'WEEKLY COMPETITIVE REPORT'!R22</f>
        <v>2339</v>
      </c>
      <c r="S22" s="65">
        <f>'WEEKLY COMPETITIVE REPORT'!S22</f>
        <v>-30.532398635846917</v>
      </c>
      <c r="T22" s="15">
        <f>'WEEKLY COMPETITIVE REPORT'!T22/X4</f>
        <v>69963.23529411764</v>
      </c>
      <c r="U22" s="15">
        <f t="shared" si="4"/>
        <v>1664.1702977487291</v>
      </c>
      <c r="V22" s="26">
        <f t="shared" si="5"/>
        <v>79948.25708061001</v>
      </c>
      <c r="W22" s="23">
        <f>'WEEKLY COMPETITIVE REPORT'!W22</f>
        <v>11717</v>
      </c>
      <c r="X22" s="57">
        <f>'WEEKLY COMPETITIVE REPORT'!X22</f>
        <v>13371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UP IN THE AIR</v>
      </c>
      <c r="D23" s="4" t="str">
        <f>'WEEKLY COMPETITIVE REPORT'!D23</f>
        <v>PAR</v>
      </c>
      <c r="E23" s="4" t="str">
        <f>'WEEKLY COMPETITIVE REPORT'!E23</f>
        <v>Karantanija</v>
      </c>
      <c r="F23" s="38">
        <f>'WEEKLY COMPETITIVE REPORT'!F23</f>
        <v>5</v>
      </c>
      <c r="G23" s="38">
        <f>'WEEKLY COMPETITIVE REPORT'!G23</f>
        <v>5</v>
      </c>
      <c r="H23" s="15">
        <f>'WEEKLY COMPETITIVE REPORT'!H23/X4</f>
        <v>5668.572984749455</v>
      </c>
      <c r="I23" s="15">
        <f>'WEEKLY COMPETITIVE REPORT'!I23/X4</f>
        <v>10006.808278867102</v>
      </c>
      <c r="J23" s="23">
        <f>'WEEKLY COMPETITIVE REPORT'!J23</f>
        <v>865</v>
      </c>
      <c r="K23" s="23">
        <f>'WEEKLY COMPETITIVE REPORT'!K23</f>
        <v>1572</v>
      </c>
      <c r="L23" s="65">
        <f>'WEEKLY COMPETITIVE REPORT'!L23</f>
        <v>-43.3528371206967</v>
      </c>
      <c r="M23" s="15">
        <f t="shared" si="3"/>
        <v>1133.714596949891</v>
      </c>
      <c r="N23" s="38">
        <f>'WEEKLY COMPETITIVE REPORT'!N23</f>
        <v>5</v>
      </c>
      <c r="O23" s="15">
        <f>'WEEKLY COMPETITIVE REPORT'!O23/X4</f>
        <v>8774.509803921568</v>
      </c>
      <c r="P23" s="15">
        <f>'WEEKLY COMPETITIVE REPORT'!P23/X4</f>
        <v>14993.191721132896</v>
      </c>
      <c r="Q23" s="23">
        <f>'WEEKLY COMPETITIVE REPORT'!Q23</f>
        <v>1415</v>
      </c>
      <c r="R23" s="23">
        <f>'WEEKLY COMPETITIVE REPORT'!R23</f>
        <v>2430</v>
      </c>
      <c r="S23" s="65">
        <f>'WEEKLY COMPETITIVE REPORT'!S23</f>
        <v>-41.476705113068746</v>
      </c>
      <c r="T23" s="15">
        <f>'WEEKLY COMPETITIVE REPORT'!T23/X4</f>
        <v>100721.67755991285</v>
      </c>
      <c r="U23" s="15">
        <f t="shared" si="4"/>
        <v>1754.9019607843136</v>
      </c>
      <c r="V23" s="26">
        <f t="shared" si="5"/>
        <v>109496.18736383441</v>
      </c>
      <c r="W23" s="23">
        <f>'WEEKLY COMPETITIVE REPORT'!W23</f>
        <v>16920</v>
      </c>
      <c r="X23" s="57">
        <f>'WEEKLY COMPETITIVE REPORT'!X23</f>
        <v>18335</v>
      </c>
    </row>
    <row r="24" spans="1:24" ht="12.75">
      <c r="A24" s="51">
        <v>11</v>
      </c>
      <c r="B24" s="4">
        <f>'WEEKLY COMPETITIVE REPORT'!B24</f>
        <v>7</v>
      </c>
      <c r="C24" s="4" t="str">
        <f>'WEEKLY COMPETITIVE REPORT'!C24</f>
        <v>THE OTHER MAN</v>
      </c>
      <c r="D24" s="4" t="str">
        <f>'WEEKLY COMPETITIVE REPORT'!D24</f>
        <v>INDEP</v>
      </c>
      <c r="E24" s="4" t="str">
        <f>'WEEKLY COMPETITIVE REPORT'!E24</f>
        <v>Karantanija</v>
      </c>
      <c r="F24" s="38">
        <f>'WEEKLY COMPETITIVE REPORT'!F24</f>
        <v>2</v>
      </c>
      <c r="G24" s="38">
        <f>'WEEKLY COMPETITIVE REPORT'!G24</f>
        <v>6</v>
      </c>
      <c r="H24" s="15">
        <f>'WEEKLY COMPETITIVE REPORT'!H24/X4</f>
        <v>6063.4531590413935</v>
      </c>
      <c r="I24" s="15">
        <f>'WEEKLY COMPETITIVE REPORT'!I24/X4</f>
        <v>10524.237472766883</v>
      </c>
      <c r="J24" s="23">
        <f>'WEEKLY COMPETITIVE REPORT'!J24</f>
        <v>966</v>
      </c>
      <c r="K24" s="23">
        <f>'WEEKLY COMPETITIVE REPORT'!K24</f>
        <v>1632</v>
      </c>
      <c r="L24" s="65">
        <f>'WEEKLY COMPETITIVE REPORT'!L24</f>
        <v>-42.38581964031569</v>
      </c>
      <c r="M24" s="15">
        <f t="shared" si="3"/>
        <v>1010.5755265068989</v>
      </c>
      <c r="N24" s="38">
        <f>'WEEKLY COMPETITIVE REPORT'!N24</f>
        <v>6</v>
      </c>
      <c r="O24" s="15">
        <f>'WEEKLY COMPETITIVE REPORT'!O24/X4</f>
        <v>8213.50762527233</v>
      </c>
      <c r="P24" s="15">
        <f>'WEEKLY COMPETITIVE REPORT'!P24/X4</f>
        <v>15317.265795206971</v>
      </c>
      <c r="Q24" s="23">
        <f>'WEEKLY COMPETITIVE REPORT'!Q24</f>
        <v>1400</v>
      </c>
      <c r="R24" s="23">
        <f>'WEEKLY COMPETITIVE REPORT'!R24</f>
        <v>2542</v>
      </c>
      <c r="S24" s="65">
        <f>'WEEKLY COMPETITIVE REPORT'!S24</f>
        <v>-46.37745577384656</v>
      </c>
      <c r="T24" s="15">
        <f>'WEEKLY COMPETITIVE REPORT'!T24/X4</f>
        <v>16221.405228758169</v>
      </c>
      <c r="U24" s="15">
        <f t="shared" si="4"/>
        <v>1368.9179375453884</v>
      </c>
      <c r="V24" s="26">
        <f t="shared" si="5"/>
        <v>24434.9128540305</v>
      </c>
      <c r="W24" s="23">
        <f>'WEEKLY COMPETITIVE REPORT'!W24</f>
        <v>2688</v>
      </c>
      <c r="X24" s="57">
        <f>'WEEKLY COMPETITIVE REPORT'!X24</f>
        <v>4088</v>
      </c>
    </row>
    <row r="25" spans="1:24" ht="12.75">
      <c r="A25" s="51">
        <v>12</v>
      </c>
      <c r="B25" s="4">
        <f>'WEEKLY COMPETITIVE REPORT'!B25</f>
        <v>11</v>
      </c>
      <c r="C25" s="4" t="str">
        <f>'WEEKLY COMPETITIVE REPORT'!C25</f>
        <v>IT'S COMPLICATED</v>
      </c>
      <c r="D25" s="4" t="str">
        <f>'WEEKLY COMPETITIVE REPORT'!D25</f>
        <v>UNI</v>
      </c>
      <c r="E25" s="4" t="str">
        <f>'WEEKLY COMPETITIVE REPORT'!E25</f>
        <v>Karantanija</v>
      </c>
      <c r="F25" s="38">
        <f>'WEEKLY COMPETITIVE REPORT'!F25</f>
        <v>8</v>
      </c>
      <c r="G25" s="38">
        <f>'WEEKLY COMPETITIVE REPORT'!G25</f>
        <v>8</v>
      </c>
      <c r="H25" s="15">
        <f>'WEEKLY COMPETITIVE REPORT'!H25/X4</f>
        <v>3752.7233115468407</v>
      </c>
      <c r="I25" s="15">
        <f>'WEEKLY COMPETITIVE REPORT'!I25/X4</f>
        <v>7342.047930283224</v>
      </c>
      <c r="J25" s="23">
        <f>'WEEKLY COMPETITIVE REPORT'!J25</f>
        <v>538</v>
      </c>
      <c r="K25" s="23">
        <f>'WEEKLY COMPETITIVE REPORT'!K25</f>
        <v>1122</v>
      </c>
      <c r="L25" s="65">
        <f>'WEEKLY COMPETITIVE REPORT'!L25</f>
        <v>-48.88724035608308</v>
      </c>
      <c r="M25" s="15">
        <f t="shared" si="3"/>
        <v>469.0904139433551</v>
      </c>
      <c r="N25" s="38">
        <f>'WEEKLY COMPETITIVE REPORT'!N25</f>
        <v>8</v>
      </c>
      <c r="O25" s="15">
        <f>'WEEKLY COMPETITIVE REPORT'!O25/X4</f>
        <v>6718.409586056644</v>
      </c>
      <c r="P25" s="15">
        <f>'WEEKLY COMPETITIVE REPORT'!P25/X4</f>
        <v>10288.67102396514</v>
      </c>
      <c r="Q25" s="23">
        <f>'WEEKLY COMPETITIVE REPORT'!Q25</f>
        <v>1059</v>
      </c>
      <c r="R25" s="23">
        <f>'WEEKLY COMPETITIVE REPORT'!R25</f>
        <v>1595</v>
      </c>
      <c r="S25" s="65">
        <f>'WEEKLY COMPETITIVE REPORT'!S25</f>
        <v>-34.70089994706194</v>
      </c>
      <c r="T25" s="15">
        <f>'WEEKLY COMPETITIVE REPORT'!T25/X4</f>
        <v>281973.03921568627</v>
      </c>
      <c r="U25" s="15">
        <f t="shared" si="4"/>
        <v>839.8011982570805</v>
      </c>
      <c r="V25" s="26">
        <f t="shared" si="5"/>
        <v>288691.4488017429</v>
      </c>
      <c r="W25" s="23">
        <f>'WEEKLY COMPETITIVE REPORT'!W25</f>
        <v>47267</v>
      </c>
      <c r="X25" s="57">
        <f>'WEEKLY COMPETITIVE REPORT'!X25</f>
        <v>48326</v>
      </c>
    </row>
    <row r="26" spans="1:24" ht="12.75" customHeight="1">
      <c r="A26" s="51">
        <v>13</v>
      </c>
      <c r="B26" s="4">
        <f>'WEEKLY COMPETITIVE REPORT'!B26</f>
        <v>10</v>
      </c>
      <c r="C26" s="4" t="str">
        <f>'WEEKLY COMPETITIVE REPORT'!C26</f>
        <v>GAMER</v>
      </c>
      <c r="D26" s="4" t="str">
        <f>'WEEKLY COMPETITIVE REPORT'!D26</f>
        <v>INDEP</v>
      </c>
      <c r="E26" s="4" t="str">
        <f>'WEEKLY COMPETITIVE REPORT'!E26</f>
        <v>Blitz</v>
      </c>
      <c r="F26" s="38">
        <f>'WEEKLY COMPETITIVE REPORT'!F26</f>
        <v>2</v>
      </c>
      <c r="G26" s="38">
        <f>'WEEKLY COMPETITIVE REPORT'!G26</f>
        <v>6</v>
      </c>
      <c r="H26" s="15">
        <f>'WEEKLY COMPETITIVE REPORT'!H26/X4</f>
        <v>3103.213507625272</v>
      </c>
      <c r="I26" s="15">
        <f>'WEEKLY COMPETITIVE REPORT'!I26/X4</f>
        <v>7760.076252723311</v>
      </c>
      <c r="J26" s="23">
        <f>'WEEKLY COMPETITIVE REPORT'!J26</f>
        <v>479</v>
      </c>
      <c r="K26" s="23">
        <f>'WEEKLY COMPETITIVE REPORT'!K26</f>
        <v>1193</v>
      </c>
      <c r="L26" s="65">
        <f>'WEEKLY COMPETITIVE REPORT'!L26</f>
        <v>-60.010528162835584</v>
      </c>
      <c r="M26" s="15">
        <f t="shared" si="3"/>
        <v>517.2022512708787</v>
      </c>
      <c r="N26" s="38">
        <f>'WEEKLY COMPETITIVE REPORT'!N26</f>
        <v>6</v>
      </c>
      <c r="O26" s="15">
        <f>'WEEKLY COMPETITIVE REPORT'!O26/X4</f>
        <v>4592.864923747276</v>
      </c>
      <c r="P26" s="15">
        <f>'WEEKLY COMPETITIVE REPORT'!P26/X4</f>
        <v>11262.254901960783</v>
      </c>
      <c r="Q26" s="23">
        <f>'WEEKLY COMPETITIVE REPORT'!Q26</f>
        <v>745</v>
      </c>
      <c r="R26" s="23">
        <f>'WEEKLY COMPETITIVE REPORT'!R26</f>
        <v>1840</v>
      </c>
      <c r="S26" s="65">
        <f>'WEEKLY COMPETITIVE REPORT'!S26</f>
        <v>-59.218957804376736</v>
      </c>
      <c r="T26" s="15">
        <f>'WEEKLY COMPETITIVE REPORT'!T26/X4</f>
        <v>12926.198257080609</v>
      </c>
      <c r="U26" s="15">
        <f t="shared" si="4"/>
        <v>765.4774872912127</v>
      </c>
      <c r="V26" s="26">
        <f t="shared" si="5"/>
        <v>17519.063180827885</v>
      </c>
      <c r="W26" s="23">
        <f>'WEEKLY COMPETITIVE REPORT'!W26</f>
        <v>2108</v>
      </c>
      <c r="X26" s="57">
        <f>'WEEKLY COMPETITIVE REPORT'!X26</f>
        <v>2853</v>
      </c>
    </row>
    <row r="27" spans="1:24" ht="12.75" customHeight="1">
      <c r="A27" s="51">
        <v>14</v>
      </c>
      <c r="B27" s="4">
        <f>'WEEKLY COMPETITIVE REPORT'!B27</f>
        <v>12</v>
      </c>
      <c r="C27" s="4" t="str">
        <f>'WEEKLY COMPETITIVE REPORT'!C27</f>
        <v>PLANET 51</v>
      </c>
      <c r="D27" s="4" t="str">
        <f>'WEEKLY COMPETITIVE REPORT'!D27</f>
        <v>INDEP</v>
      </c>
      <c r="E27" s="4" t="str">
        <f>'WEEKLY COMPETITIVE REPORT'!E27</f>
        <v>Karantanija</v>
      </c>
      <c r="F27" s="38">
        <f>'WEEKLY COMPETITIVE REPORT'!F27</f>
        <v>7</v>
      </c>
      <c r="G27" s="38">
        <f>'WEEKLY COMPETITIVE REPORT'!G27</f>
        <v>10</v>
      </c>
      <c r="H27" s="15">
        <f>'WEEKLY COMPETITIVE REPORT'!H27/X4</f>
        <v>972.2222222222222</v>
      </c>
      <c r="I27" s="15">
        <f>'WEEKLY COMPETITIVE REPORT'!I27/X17</f>
        <v>0.060173632771886046</v>
      </c>
      <c r="J27" s="23">
        <f>'WEEKLY COMPETITIVE REPORT'!J27</f>
        <v>164</v>
      </c>
      <c r="K27" s="23">
        <f>'WEEKLY COMPETITIVE REPORT'!K27</f>
        <v>554</v>
      </c>
      <c r="L27" s="65">
        <f>'WEEKLY COMPETITIVE REPORT'!L27</f>
        <v>-69.15766738660908</v>
      </c>
      <c r="M27" s="15">
        <f t="shared" si="3"/>
        <v>97.22222222222221</v>
      </c>
      <c r="N27" s="38">
        <f>'WEEKLY COMPETITIVE REPORT'!N27</f>
        <v>10</v>
      </c>
      <c r="O27" s="15">
        <f>'WEEKLY COMPETITIVE REPORT'!O27/X4</f>
        <v>3156.318082788671</v>
      </c>
      <c r="P27" s="15">
        <f>'WEEKLY COMPETITIVE REPORT'!P27/X17</f>
        <v>0.09323663963401954</v>
      </c>
      <c r="Q27" s="23">
        <f>'WEEKLY COMPETITIVE REPORT'!Q27</f>
        <v>609</v>
      </c>
      <c r="R27" s="23">
        <f>'WEEKLY COMPETITIVE REPORT'!R27</f>
        <v>876</v>
      </c>
      <c r="S27" s="65">
        <f>'WEEKLY COMPETITIVE REPORT'!S27</f>
        <v>-35.37775299693338</v>
      </c>
      <c r="T27" s="15">
        <f>'WEEKLY COMPETITIVE REPORT'!T27/X17</f>
        <v>3.28880744437513</v>
      </c>
      <c r="U27" s="15">
        <f t="shared" si="4"/>
        <v>315.6318082788671</v>
      </c>
      <c r="V27" s="26">
        <f t="shared" si="5"/>
        <v>3159.6068902330458</v>
      </c>
      <c r="W27" s="23">
        <f>'WEEKLY COMPETITIVE REPORT'!W27</f>
        <v>30162</v>
      </c>
      <c r="X27" s="57">
        <f>'WEEKLY COMPETITIVE REPORT'!X27</f>
        <v>30771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A SERIOUS MAN</v>
      </c>
      <c r="D28" s="4" t="str">
        <f>'WEEKLY COMPETITIVE REPORT'!D28</f>
        <v>INDEP</v>
      </c>
      <c r="E28" s="4" t="str">
        <f>'WEEKLY COMPETITIVE REPORT'!E28</f>
        <v>Cinemania</v>
      </c>
      <c r="F28" s="38">
        <f>'WEEKLY COMPETITIVE REPORT'!F28</f>
        <v>2</v>
      </c>
      <c r="G28" s="38">
        <f>'WEEKLY COMPETITIVE REPORT'!G28</f>
        <v>1</v>
      </c>
      <c r="H28" s="15">
        <f>'WEEKLY COMPETITIVE REPORT'!H28/X4</f>
        <v>1834.1503267973856</v>
      </c>
      <c r="I28" s="15">
        <f>'WEEKLY COMPETITIVE REPORT'!I28/X17</f>
        <v>0.03891141609482221</v>
      </c>
      <c r="J28" s="23">
        <f>'WEEKLY COMPETITIVE REPORT'!J28</f>
        <v>267</v>
      </c>
      <c r="K28" s="23">
        <f>'WEEKLY COMPETITIVE REPORT'!K28</f>
        <v>296</v>
      </c>
      <c r="L28" s="65">
        <f>'WEEKLY COMPETITIVE REPORT'!L28</f>
        <v>-10.020040080160314</v>
      </c>
      <c r="M28" s="15">
        <f t="shared" si="3"/>
        <v>1834.1503267973856</v>
      </c>
      <c r="N28" s="38">
        <f>'WEEKLY COMPETITIVE REPORT'!N28</f>
        <v>1</v>
      </c>
      <c r="O28" s="15">
        <f>'WEEKLY COMPETITIVE REPORT'!O28/X4</f>
        <v>3032.4074074074074</v>
      </c>
      <c r="P28" s="15">
        <f>'WEEKLY COMPETITIVE REPORT'!P28/X17</f>
        <v>0.06571012684549803</v>
      </c>
      <c r="Q28" s="23">
        <f>'WEEKLY COMPETITIVE REPORT'!Q28</f>
        <v>464</v>
      </c>
      <c r="R28" s="23">
        <f>'WEEKLY COMPETITIVE REPORT'!R28</f>
        <v>511</v>
      </c>
      <c r="S28" s="65">
        <f>'WEEKLY COMPETITIVE REPORT'!S28</f>
        <v>-11.906645569620252</v>
      </c>
      <c r="T28" s="15">
        <f>'WEEKLY COMPETITIVE REPORT'!T28/X17</f>
        <v>0.06571012684549803</v>
      </c>
      <c r="U28" s="15">
        <f t="shared" si="4"/>
        <v>3032.4074074074074</v>
      </c>
      <c r="V28" s="26">
        <f t="shared" si="5"/>
        <v>3032.473117534253</v>
      </c>
      <c r="W28" s="23">
        <f>'WEEKLY COMPETITIVE REPORT'!W28</f>
        <v>511</v>
      </c>
      <c r="X28" s="57">
        <f>'WEEKLY COMPETITIVE REPORT'!X28</f>
        <v>975</v>
      </c>
    </row>
    <row r="29" spans="1:24" ht="12.75">
      <c r="A29" s="51">
        <v>16</v>
      </c>
      <c r="B29" s="4">
        <f>'WEEKLY COMPETITIVE REPORT'!B29</f>
        <v>14</v>
      </c>
      <c r="C29" s="4" t="str">
        <f>'WEEKLY COMPETITIVE REPORT'!C29</f>
        <v>O'HORTON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2</v>
      </c>
      <c r="G29" s="38">
        <f>'WEEKLY COMPETITIVE REPORT'!G29</f>
        <v>1</v>
      </c>
      <c r="H29" s="15">
        <f>'WEEKLY COMPETITIVE REPORT'!H29/X4</f>
        <v>616.8300653594771</v>
      </c>
      <c r="I29" s="15">
        <f>'WEEKLY COMPETITIVE REPORT'!I29/X17</f>
        <v>0.015309835724682886</v>
      </c>
      <c r="J29" s="23">
        <f>'WEEKLY COMPETITIVE REPORT'!J29</f>
        <v>102</v>
      </c>
      <c r="K29" s="23">
        <f>'WEEKLY COMPETITIVE REPORT'!K29</f>
        <v>124</v>
      </c>
      <c r="L29" s="65">
        <f>'WEEKLY COMPETITIVE REPORT'!L29</f>
        <v>-23.08998302207131</v>
      </c>
      <c r="M29" s="15">
        <f t="shared" si="3"/>
        <v>616.8300653594771</v>
      </c>
      <c r="N29" s="38">
        <f>'WEEKLY COMPETITIVE REPORT'!N29</f>
        <v>1</v>
      </c>
      <c r="O29" s="15">
        <f>'WEEKLY COMPETITIVE REPORT'!O29/X4</f>
        <v>1213.235294117647</v>
      </c>
      <c r="P29" s="15">
        <f>'WEEKLY COMPETITIVE REPORT'!P29/X17</f>
        <v>0.022847785402370556</v>
      </c>
      <c r="Q29" s="23">
        <f>'WEEKLY COMPETITIVE REPORT'!Q29</f>
        <v>206</v>
      </c>
      <c r="R29" s="23">
        <f>'WEEKLY COMPETITIVE REPORT'!R29</f>
        <v>196</v>
      </c>
      <c r="S29" s="65">
        <f>'WEEKLY COMPETITIVE REPORT'!S29</f>
        <v>1.3651877133105756</v>
      </c>
      <c r="T29" s="15">
        <f>'WEEKLY COMPETITIVE REPORT'!T29/X4</f>
        <v>4447.167755991285</v>
      </c>
      <c r="U29" s="15">
        <f t="shared" si="4"/>
        <v>1213.235294117647</v>
      </c>
      <c r="V29" s="26">
        <f t="shared" si="5"/>
        <v>5660.403050108932</v>
      </c>
      <c r="W29" s="23">
        <f>'WEEKLY COMPETITIVE REPORT'!W29</f>
        <v>1514</v>
      </c>
      <c r="X29" s="57">
        <f>'WEEKLY COMPETITIVE REPORT'!X29</f>
        <v>1720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121</v>
      </c>
      <c r="H34" s="33">
        <f>SUM(H14:H33)</f>
        <v>177678.37690631807</v>
      </c>
      <c r="I34" s="32">
        <f>SUM(I14:I33)</f>
        <v>314921.1383600262</v>
      </c>
      <c r="J34" s="32">
        <f>SUM(J14:J33)</f>
        <v>27418</v>
      </c>
      <c r="K34" s="32">
        <f>SUM(K14:K33)</f>
        <v>48849</v>
      </c>
      <c r="L34" s="65">
        <f>'WEEKLY COMPETITIVE REPORT'!L34</f>
        <v>-44.862861754676565</v>
      </c>
      <c r="M34" s="33">
        <f>H34/G34</f>
        <v>1468.4163380687444</v>
      </c>
      <c r="N34" s="41">
        <f>'WEEKLY COMPETITIVE REPORT'!N34</f>
        <v>121</v>
      </c>
      <c r="O34" s="32">
        <f>SUM(O14:O33)</f>
        <v>289471.67755991285</v>
      </c>
      <c r="P34" s="32">
        <f>SUM(P14:P33)</f>
        <v>459019.789637689</v>
      </c>
      <c r="Q34" s="32">
        <f>SUM(Q14:Q33)</f>
        <v>47702</v>
      </c>
      <c r="R34" s="32">
        <f>SUM(R14:R33)</f>
        <v>73899</v>
      </c>
      <c r="S34" s="66">
        <f>O34/P34-100%</f>
        <v>-0.3693699398267838</v>
      </c>
      <c r="T34" s="32">
        <f>SUM(T14:T33)</f>
        <v>2749288.4852365246</v>
      </c>
      <c r="U34" s="33">
        <f>O34/N34</f>
        <v>2392.327913718288</v>
      </c>
      <c r="V34" s="32">
        <f>SUM(V14:V33)</f>
        <v>3038760.162796438</v>
      </c>
      <c r="W34" s="32">
        <f>SUM(W14:W33)</f>
        <v>447549</v>
      </c>
      <c r="X34" s="36">
        <f>SUM(X14:X33)</f>
        <v>495251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2010-02-18T10:04:45Z</dcterms:modified>
  <cp:category/>
  <cp:version/>
  <cp:contentType/>
  <cp:contentStatus/>
</cp:coreProperties>
</file>