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8060" windowHeight="970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<sst xmlns="http://schemas.openxmlformats.org/spreadsheetml/2006/main" count="243" uniqueCount="81">
  <si>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</si>
  <si>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</si>
  <si>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</si>
  <si>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</si>
  <si>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</si>
  <si>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</si>
  <si>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</si>
  <si>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</si>
  <si>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</si>
  <si>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</si>
  <si>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</si>
  <si>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</si>
  <si>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</si>
  <si>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</si>
  <si>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</si>
  <si>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</si>
  <si>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</si>
  <si>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</si>
  <si>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</si>
  <si>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</si>
  <si>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</si>
  <si>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</si>
  <si>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</si>
  <si>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</si>
  <si>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</si>
  <si>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</si>
  <si>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</si>
  <si>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</si>
  <si>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</si>
  <si>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</si>
  <si>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</si>
  <si>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</si>
  <si>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</si>
  <si>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</si>
  <si>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</si>
  <si>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</si>
  <si>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</si>
  <si>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</si>
  <si>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</si>
  <si>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</si>
  <si>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</si>
  <si>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</si>
  <si>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</si>
  <si>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</si>
  <si>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</si>
  <si>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</si>
  <si>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</si>
  <si>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</si>
  <si>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</si>
  <si>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</si>
  <si>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</si>
  <si>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</si>
  <si>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AVATAR</t>
  </si>
  <si>
    <t>FOX</t>
  </si>
  <si>
    <t>PAR</t>
  </si>
  <si>
    <t>PRINCESS AND THE FROG</t>
  </si>
  <si>
    <t>ALVIN AND THE CHIPMUNKS 2</t>
  </si>
  <si>
    <t>SONY</t>
  </si>
  <si>
    <t>CLOUDY WITH A CHANCE OF MEATBALLS</t>
  </si>
  <si>
    <t>VALENTINE'S DAY</t>
  </si>
  <si>
    <t>THE WOLFMAN</t>
  </si>
  <si>
    <t>A HURT LOCKER</t>
  </si>
  <si>
    <t>INVICTUS</t>
  </si>
  <si>
    <t>NINE</t>
  </si>
  <si>
    <t>LAW ABIDING CITIZEN</t>
  </si>
  <si>
    <t>LEAP YEAR</t>
  </si>
  <si>
    <t>ALICE IN WONDERLAND</t>
  </si>
  <si>
    <t>NEKA OSTANE MEDJU NAMA</t>
  </si>
  <si>
    <t>PERCY JACKSON AND THE OLYMPIANS</t>
  </si>
  <si>
    <t>SHUTTER ISLAND</t>
  </si>
  <si>
    <t>GREEN ZONE</t>
  </si>
  <si>
    <t>VERONIKA DECIDES TO DIE</t>
  </si>
  <si>
    <t>Kolosej</t>
  </si>
  <si>
    <t>UN PROPHETE</t>
  </si>
  <si>
    <t>Ret</t>
  </si>
  <si>
    <t>AN EDUCATION</t>
  </si>
  <si>
    <t>26 - Mar</t>
  </si>
  <si>
    <t>28 - Mar</t>
  </si>
  <si>
    <t>25 - Mar</t>
  </si>
  <si>
    <t>31 - Mar</t>
  </si>
  <si>
    <t>LEGION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</si>
</sst>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4">
      <selection activeCell="C35" sqref="C35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5" t="s">
        <v>76</v>
      </c>
      <c r="K4" s="21"/>
      <c r="L4" s="86" t="s">
        <v>77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2">
        <v>0.7388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4" t="s">
        <v>78</v>
      </c>
      <c r="K5" s="8"/>
      <c r="L5" s="87" t="s">
        <v>79</v>
      </c>
      <c r="M5" s="27"/>
      <c r="N5" s="9"/>
      <c r="O5" s="9"/>
      <c r="P5" s="9"/>
      <c r="Q5" s="9"/>
      <c r="R5" s="9"/>
      <c r="S5" s="9"/>
      <c r="T5" s="30"/>
      <c r="U5" s="30"/>
      <c r="V5" s="71"/>
      <c r="W5" s="21"/>
      <c r="X5" s="70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13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40269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3">
        <v>1</v>
      </c>
      <c r="B14" s="73">
        <v>1</v>
      </c>
      <c r="C14" s="4" t="s">
        <v>69</v>
      </c>
      <c r="D14" s="16" t="s">
        <v>54</v>
      </c>
      <c r="E14" s="16" t="s">
        <v>36</v>
      </c>
      <c r="F14" s="38">
        <v>3</v>
      </c>
      <c r="G14" s="38">
        <v>5</v>
      </c>
      <c r="H14" s="82">
        <v>15123</v>
      </c>
      <c r="I14" s="82">
        <v>23551</v>
      </c>
      <c r="J14" s="89">
        <v>3011</v>
      </c>
      <c r="K14" s="89">
        <v>4662</v>
      </c>
      <c r="L14" s="65">
        <f aca="true" t="shared" si="0" ref="L14:L34">(H14/I14*100)-100</f>
        <v>-35.786166192518365</v>
      </c>
      <c r="M14" s="15">
        <f aca="true" t="shared" si="1" ref="M14:M34">H14/G14</f>
        <v>3024.6</v>
      </c>
      <c r="N14" s="74">
        <v>5</v>
      </c>
      <c r="O14" s="15">
        <v>21394</v>
      </c>
      <c r="P14" s="15">
        <v>33792</v>
      </c>
      <c r="Q14" s="15">
        <v>4571</v>
      </c>
      <c r="R14" s="15">
        <v>7231</v>
      </c>
      <c r="S14" s="65">
        <f aca="true" t="shared" si="2" ref="S14:S34">(O14/P14*100)-100</f>
        <v>-36.6891571969697</v>
      </c>
      <c r="T14" s="76">
        <v>76422</v>
      </c>
      <c r="U14" s="15">
        <f aca="true" t="shared" si="3" ref="U14:U34">O14/N14</f>
        <v>4278.8</v>
      </c>
      <c r="V14" s="76">
        <f aca="true" t="shared" si="4" ref="V14:V33">SUM(T14,O14)</f>
        <v>97816</v>
      </c>
      <c r="W14" s="76">
        <v>16684</v>
      </c>
      <c r="X14" s="77">
        <f aca="true" t="shared" si="5" ref="X14:X33">SUM(W14,Q14)</f>
        <v>21255</v>
      </c>
    </row>
    <row r="15" spans="1:24" ht="12.75">
      <c r="A15" s="73">
        <v>2</v>
      </c>
      <c r="B15" s="73">
        <v>2</v>
      </c>
      <c r="C15" s="4" t="s">
        <v>66</v>
      </c>
      <c r="D15" s="16" t="s">
        <v>49</v>
      </c>
      <c r="E15" s="16" t="s">
        <v>50</v>
      </c>
      <c r="F15" s="38">
        <v>4</v>
      </c>
      <c r="G15" s="38">
        <v>8</v>
      </c>
      <c r="H15" s="25">
        <v>10757</v>
      </c>
      <c r="I15" s="25">
        <v>15012</v>
      </c>
      <c r="J15" s="90">
        <v>2108</v>
      </c>
      <c r="K15" s="90">
        <v>2860</v>
      </c>
      <c r="L15" s="65">
        <f t="shared" si="0"/>
        <v>-28.343991473487876</v>
      </c>
      <c r="M15" s="15">
        <f t="shared" si="1"/>
        <v>1344.625</v>
      </c>
      <c r="N15" s="74">
        <v>8</v>
      </c>
      <c r="O15" s="23">
        <v>15338</v>
      </c>
      <c r="P15" s="23">
        <v>19484</v>
      </c>
      <c r="Q15" s="23">
        <v>3323</v>
      </c>
      <c r="R15" s="23">
        <v>3906</v>
      </c>
      <c r="S15" s="65">
        <f t="shared" si="2"/>
        <v>-21.278998152330118</v>
      </c>
      <c r="T15" s="76">
        <v>64239</v>
      </c>
      <c r="U15" s="15">
        <f t="shared" si="3"/>
        <v>1917.25</v>
      </c>
      <c r="V15" s="76">
        <f t="shared" si="4"/>
        <v>79577</v>
      </c>
      <c r="W15" s="76">
        <v>12838</v>
      </c>
      <c r="X15" s="77">
        <f t="shared" si="5"/>
        <v>16161</v>
      </c>
    </row>
    <row r="16" spans="1:24" ht="12.75">
      <c r="A16" s="73">
        <v>3</v>
      </c>
      <c r="B16" s="73">
        <v>3</v>
      </c>
      <c r="C16" s="4" t="s">
        <v>65</v>
      </c>
      <c r="D16" s="16" t="s">
        <v>51</v>
      </c>
      <c r="E16" s="16" t="s">
        <v>36</v>
      </c>
      <c r="F16" s="38">
        <v>4</v>
      </c>
      <c r="G16" s="38">
        <v>8</v>
      </c>
      <c r="H16" s="15">
        <v>9716</v>
      </c>
      <c r="I16" s="15">
        <v>12761</v>
      </c>
      <c r="J16" s="91">
        <v>2099</v>
      </c>
      <c r="K16" s="91">
        <v>2715</v>
      </c>
      <c r="L16" s="65">
        <f t="shared" si="0"/>
        <v>-23.861766319253974</v>
      </c>
      <c r="M16" s="15">
        <f t="shared" si="1"/>
        <v>1214.5</v>
      </c>
      <c r="N16" s="74">
        <v>8</v>
      </c>
      <c r="O16" s="75">
        <v>13525</v>
      </c>
      <c r="P16" s="75">
        <v>17455</v>
      </c>
      <c r="Q16" s="75">
        <v>3121</v>
      </c>
      <c r="R16" s="75">
        <v>4000</v>
      </c>
      <c r="S16" s="65">
        <f t="shared" si="2"/>
        <v>-22.515038670867952</v>
      </c>
      <c r="T16" s="76">
        <v>82242</v>
      </c>
      <c r="U16" s="15">
        <f t="shared" si="3"/>
        <v>1690.625</v>
      </c>
      <c r="V16" s="76">
        <f t="shared" si="4"/>
        <v>95767</v>
      </c>
      <c r="W16" s="76">
        <v>18884</v>
      </c>
      <c r="X16" s="77">
        <f t="shared" si="5"/>
        <v>22005</v>
      </c>
    </row>
    <row r="17" spans="1:24" ht="12.75">
      <c r="A17" s="73">
        <v>4</v>
      </c>
      <c r="B17" s="73">
        <v>4</v>
      </c>
      <c r="C17" s="4" t="s">
        <v>70</v>
      </c>
      <c r="D17" s="16" t="s">
        <v>51</v>
      </c>
      <c r="E17" s="16" t="s">
        <v>36</v>
      </c>
      <c r="F17" s="38">
        <v>2</v>
      </c>
      <c r="G17" s="38">
        <v>6</v>
      </c>
      <c r="H17" s="15">
        <v>6803</v>
      </c>
      <c r="I17" s="15">
        <v>9602</v>
      </c>
      <c r="J17" s="23">
        <v>1440</v>
      </c>
      <c r="K17" s="23">
        <v>2014</v>
      </c>
      <c r="L17" s="65">
        <f t="shared" si="0"/>
        <v>-29.15017704644866</v>
      </c>
      <c r="M17" s="15">
        <f t="shared" si="1"/>
        <v>1133.8333333333333</v>
      </c>
      <c r="N17" s="74">
        <v>6</v>
      </c>
      <c r="O17" s="15">
        <v>9586</v>
      </c>
      <c r="P17" s="15">
        <v>13486</v>
      </c>
      <c r="Q17" s="15">
        <v>2177</v>
      </c>
      <c r="R17" s="15">
        <v>3047</v>
      </c>
      <c r="S17" s="65">
        <f t="shared" si="2"/>
        <v>-28.91887883731276</v>
      </c>
      <c r="T17" s="92">
        <v>14519</v>
      </c>
      <c r="U17" s="15">
        <f t="shared" si="3"/>
        <v>1597.6666666666667</v>
      </c>
      <c r="V17" s="76">
        <f t="shared" si="4"/>
        <v>24105</v>
      </c>
      <c r="W17" s="76">
        <v>3347</v>
      </c>
      <c r="X17" s="77">
        <f t="shared" si="5"/>
        <v>5524</v>
      </c>
    </row>
    <row r="18" spans="1:24" ht="13.5" customHeight="1">
      <c r="A18" s="73">
        <v>5</v>
      </c>
      <c r="B18" s="73">
        <v>5</v>
      </c>
      <c r="C18" s="4" t="s">
        <v>52</v>
      </c>
      <c r="D18" s="16" t="s">
        <v>53</v>
      </c>
      <c r="E18" s="16" t="s">
        <v>42</v>
      </c>
      <c r="F18" s="38">
        <v>15</v>
      </c>
      <c r="G18" s="38">
        <v>18</v>
      </c>
      <c r="H18" s="15">
        <v>4361</v>
      </c>
      <c r="I18" s="15">
        <v>6452</v>
      </c>
      <c r="J18" s="25">
        <v>755</v>
      </c>
      <c r="K18" s="25">
        <v>1107</v>
      </c>
      <c r="L18" s="65">
        <f t="shared" si="0"/>
        <v>-32.40855548667079</v>
      </c>
      <c r="M18" s="15">
        <f t="shared" si="1"/>
        <v>242.27777777777777</v>
      </c>
      <c r="N18" s="74">
        <v>18</v>
      </c>
      <c r="O18" s="15">
        <v>6345</v>
      </c>
      <c r="P18" s="15">
        <v>8305</v>
      </c>
      <c r="Q18" s="15">
        <v>1146</v>
      </c>
      <c r="R18" s="15">
        <v>1484</v>
      </c>
      <c r="S18" s="65">
        <f t="shared" si="2"/>
        <v>-23.600240818783874</v>
      </c>
      <c r="T18" s="76">
        <v>1331309</v>
      </c>
      <c r="U18" s="15">
        <f t="shared" si="3"/>
        <v>352.5</v>
      </c>
      <c r="V18" s="76">
        <f t="shared" si="4"/>
        <v>1337654</v>
      </c>
      <c r="W18" s="76">
        <v>251289</v>
      </c>
      <c r="X18" s="77">
        <f t="shared" si="5"/>
        <v>252435</v>
      </c>
    </row>
    <row r="19" spans="1:24" ht="12.75">
      <c r="A19" s="73">
        <v>6</v>
      </c>
      <c r="B19" s="73">
        <v>7</v>
      </c>
      <c r="C19" s="4" t="s">
        <v>68</v>
      </c>
      <c r="D19" s="16" t="s">
        <v>53</v>
      </c>
      <c r="E19" s="16" t="s">
        <v>42</v>
      </c>
      <c r="F19" s="38">
        <v>3</v>
      </c>
      <c r="G19" s="38">
        <v>8</v>
      </c>
      <c r="H19" s="15">
        <v>4568</v>
      </c>
      <c r="I19" s="15">
        <v>5933</v>
      </c>
      <c r="J19" s="91">
        <v>983</v>
      </c>
      <c r="K19" s="91">
        <v>1274</v>
      </c>
      <c r="L19" s="65">
        <f t="shared" si="0"/>
        <v>-23.00691050058991</v>
      </c>
      <c r="M19" s="15">
        <f t="shared" si="1"/>
        <v>571</v>
      </c>
      <c r="N19" s="39">
        <v>8</v>
      </c>
      <c r="O19" s="15">
        <v>5667</v>
      </c>
      <c r="P19" s="15">
        <v>7324</v>
      </c>
      <c r="Q19" s="15">
        <v>1282</v>
      </c>
      <c r="R19" s="15">
        <v>1643</v>
      </c>
      <c r="S19" s="65">
        <f t="shared" si="2"/>
        <v>-22.624249044238127</v>
      </c>
      <c r="T19" s="76">
        <v>18566</v>
      </c>
      <c r="U19" s="15">
        <f t="shared" si="3"/>
        <v>708.375</v>
      </c>
      <c r="V19" s="76">
        <f t="shared" si="4"/>
        <v>24233</v>
      </c>
      <c r="W19" s="76">
        <v>4182</v>
      </c>
      <c r="X19" s="77">
        <f t="shared" si="5"/>
        <v>5464</v>
      </c>
    </row>
    <row r="20" spans="1:24" ht="12.75">
      <c r="A20" s="73">
        <v>7</v>
      </c>
      <c r="B20" s="73">
        <v>6</v>
      </c>
      <c r="C20" s="4" t="s">
        <v>56</v>
      </c>
      <c r="D20" s="16" t="s">
        <v>53</v>
      </c>
      <c r="E20" s="16" t="s">
        <v>42</v>
      </c>
      <c r="F20" s="38">
        <v>9</v>
      </c>
      <c r="G20" s="38">
        <v>13</v>
      </c>
      <c r="H20" s="15">
        <v>4225</v>
      </c>
      <c r="I20" s="15">
        <v>6042</v>
      </c>
      <c r="J20" s="23">
        <v>949</v>
      </c>
      <c r="K20" s="23">
        <v>1446</v>
      </c>
      <c r="L20" s="65">
        <f t="shared" si="0"/>
        <v>-30.07282356835485</v>
      </c>
      <c r="M20" s="15">
        <f t="shared" si="1"/>
        <v>325</v>
      </c>
      <c r="N20" s="38">
        <v>13</v>
      </c>
      <c r="O20" s="23">
        <v>5497</v>
      </c>
      <c r="P20" s="23">
        <v>7568</v>
      </c>
      <c r="Q20" s="23">
        <v>1293</v>
      </c>
      <c r="R20" s="23">
        <v>1846</v>
      </c>
      <c r="S20" s="65">
        <f t="shared" si="2"/>
        <v>-27.36522198731501</v>
      </c>
      <c r="T20" s="76">
        <v>415483</v>
      </c>
      <c r="U20" s="15">
        <f t="shared" si="3"/>
        <v>422.84615384615387</v>
      </c>
      <c r="V20" s="76">
        <f t="shared" si="4"/>
        <v>420980</v>
      </c>
      <c r="W20" s="76">
        <v>100421</v>
      </c>
      <c r="X20" s="77">
        <f t="shared" si="5"/>
        <v>101714</v>
      </c>
    </row>
    <row r="21" spans="1:24" ht="12.75">
      <c r="A21" s="73">
        <v>8</v>
      </c>
      <c r="B21" s="73">
        <v>9</v>
      </c>
      <c r="C21" s="4" t="s">
        <v>59</v>
      </c>
      <c r="D21" s="16" t="s">
        <v>43</v>
      </c>
      <c r="E21" s="16" t="s">
        <v>44</v>
      </c>
      <c r="F21" s="38">
        <v>6</v>
      </c>
      <c r="G21" s="38">
        <v>9</v>
      </c>
      <c r="H21" s="15">
        <v>3878</v>
      </c>
      <c r="I21" s="15">
        <v>5234</v>
      </c>
      <c r="J21" s="15">
        <v>825</v>
      </c>
      <c r="K21" s="15">
        <v>1068</v>
      </c>
      <c r="L21" s="65">
        <f t="shared" si="0"/>
        <v>-25.907527703477257</v>
      </c>
      <c r="M21" s="15">
        <f t="shared" si="1"/>
        <v>430.8888888888889</v>
      </c>
      <c r="N21" s="39">
        <v>9</v>
      </c>
      <c r="O21" s="15">
        <v>5263</v>
      </c>
      <c r="P21" s="15">
        <v>6987</v>
      </c>
      <c r="Q21" s="15">
        <v>1164</v>
      </c>
      <c r="R21" s="15">
        <v>1495</v>
      </c>
      <c r="S21" s="65">
        <f t="shared" si="2"/>
        <v>-24.674395305567487</v>
      </c>
      <c r="T21" s="76">
        <v>173833</v>
      </c>
      <c r="U21" s="15">
        <f t="shared" si="3"/>
        <v>584.7777777777778</v>
      </c>
      <c r="V21" s="76">
        <f t="shared" si="4"/>
        <v>179096</v>
      </c>
      <c r="W21" s="76">
        <v>38389</v>
      </c>
      <c r="X21" s="77">
        <f t="shared" si="5"/>
        <v>39553</v>
      </c>
    </row>
    <row r="22" spans="1:24" ht="12.75">
      <c r="A22" s="73">
        <v>9</v>
      </c>
      <c r="B22" s="73">
        <v>8</v>
      </c>
      <c r="C22" s="4" t="s">
        <v>64</v>
      </c>
      <c r="D22" s="16" t="s">
        <v>45</v>
      </c>
      <c r="E22" s="16" t="s">
        <v>44</v>
      </c>
      <c r="F22" s="38">
        <v>4</v>
      </c>
      <c r="G22" s="38">
        <v>5</v>
      </c>
      <c r="H22" s="25">
        <v>3278</v>
      </c>
      <c r="I22" s="25">
        <v>5187</v>
      </c>
      <c r="J22" s="25">
        <v>683</v>
      </c>
      <c r="K22" s="25">
        <v>1088</v>
      </c>
      <c r="L22" s="65">
        <f t="shared" si="0"/>
        <v>-36.803547329863115</v>
      </c>
      <c r="M22" s="15">
        <f t="shared" si="1"/>
        <v>655.6</v>
      </c>
      <c r="N22" s="74">
        <v>5</v>
      </c>
      <c r="O22" s="15">
        <v>4633</v>
      </c>
      <c r="P22" s="15">
        <v>7050</v>
      </c>
      <c r="Q22" s="15">
        <v>1042</v>
      </c>
      <c r="R22" s="15">
        <v>1605</v>
      </c>
      <c r="S22" s="65">
        <f t="shared" si="2"/>
        <v>-34.28368794326241</v>
      </c>
      <c r="T22" s="76">
        <v>29256</v>
      </c>
      <c r="U22" s="15">
        <f t="shared" si="3"/>
        <v>926.6</v>
      </c>
      <c r="V22" s="76">
        <f t="shared" si="4"/>
        <v>33889</v>
      </c>
      <c r="W22" s="76">
        <v>6461</v>
      </c>
      <c r="X22" s="77">
        <f t="shared" si="5"/>
        <v>7503</v>
      </c>
    </row>
    <row r="23" spans="1:24" ht="12.75">
      <c r="A23" s="73">
        <v>10</v>
      </c>
      <c r="B23" s="73">
        <v>15</v>
      </c>
      <c r="C23" s="4" t="s">
        <v>71</v>
      </c>
      <c r="D23" s="16" t="s">
        <v>45</v>
      </c>
      <c r="E23" s="16" t="s">
        <v>72</v>
      </c>
      <c r="F23" s="38">
        <v>2</v>
      </c>
      <c r="G23" s="38">
        <v>1</v>
      </c>
      <c r="H23" s="25">
        <v>2403</v>
      </c>
      <c r="I23" s="25">
        <v>1362</v>
      </c>
      <c r="J23" s="25">
        <v>475</v>
      </c>
      <c r="K23" s="25">
        <v>268</v>
      </c>
      <c r="L23" s="65">
        <f t="shared" si="0"/>
        <v>76.43171806167402</v>
      </c>
      <c r="M23" s="15">
        <f t="shared" si="1"/>
        <v>2403</v>
      </c>
      <c r="N23" s="74">
        <v>1</v>
      </c>
      <c r="O23" s="23">
        <v>3891</v>
      </c>
      <c r="P23" s="23">
        <v>2401</v>
      </c>
      <c r="Q23" s="23">
        <v>809</v>
      </c>
      <c r="R23" s="23">
        <v>504</v>
      </c>
      <c r="S23" s="65">
        <f t="shared" si="2"/>
        <v>62.05747605164515</v>
      </c>
      <c r="T23" s="76">
        <v>2541</v>
      </c>
      <c r="U23" s="15">
        <f t="shared" si="3"/>
        <v>3891</v>
      </c>
      <c r="V23" s="76">
        <f t="shared" si="4"/>
        <v>6432</v>
      </c>
      <c r="W23" s="78">
        <v>756</v>
      </c>
      <c r="X23" s="77">
        <f t="shared" si="5"/>
        <v>1565</v>
      </c>
    </row>
    <row r="24" spans="1:24" ht="12.75">
      <c r="A24" s="73">
        <v>11</v>
      </c>
      <c r="B24" s="73">
        <v>11</v>
      </c>
      <c r="C24" s="4" t="s">
        <v>58</v>
      </c>
      <c r="D24" s="16" t="s">
        <v>57</v>
      </c>
      <c r="E24" s="16" t="s">
        <v>42</v>
      </c>
      <c r="F24" s="38">
        <v>7</v>
      </c>
      <c r="G24" s="38">
        <v>13</v>
      </c>
      <c r="H24" s="25">
        <v>2559</v>
      </c>
      <c r="I24" s="25">
        <v>3794</v>
      </c>
      <c r="J24" s="89">
        <v>528</v>
      </c>
      <c r="K24" s="89">
        <v>793</v>
      </c>
      <c r="L24" s="65">
        <f t="shared" si="0"/>
        <v>-32.55139694254086</v>
      </c>
      <c r="M24" s="15">
        <f t="shared" si="1"/>
        <v>196.84615384615384</v>
      </c>
      <c r="N24" s="74">
        <v>13</v>
      </c>
      <c r="O24" s="23">
        <v>3167</v>
      </c>
      <c r="P24" s="23">
        <v>4468</v>
      </c>
      <c r="Q24" s="23">
        <v>686</v>
      </c>
      <c r="R24" s="23">
        <v>963</v>
      </c>
      <c r="S24" s="65">
        <f t="shared" si="2"/>
        <v>-29.118173679498653</v>
      </c>
      <c r="T24" s="76">
        <v>50505</v>
      </c>
      <c r="U24" s="15">
        <f t="shared" si="3"/>
        <v>243.6153846153846</v>
      </c>
      <c r="V24" s="76">
        <f t="shared" si="4"/>
        <v>53672</v>
      </c>
      <c r="W24" s="78">
        <v>11510</v>
      </c>
      <c r="X24" s="77">
        <f t="shared" si="5"/>
        <v>12196</v>
      </c>
    </row>
    <row r="25" spans="1:24" ht="12.75" customHeight="1">
      <c r="A25" s="52">
        <v>12</v>
      </c>
      <c r="B25" s="73">
        <v>10</v>
      </c>
      <c r="C25" s="4" t="s">
        <v>60</v>
      </c>
      <c r="D25" s="16" t="s">
        <v>51</v>
      </c>
      <c r="E25" s="16" t="s">
        <v>36</v>
      </c>
      <c r="F25" s="38">
        <v>6</v>
      </c>
      <c r="G25" s="38">
        <v>7</v>
      </c>
      <c r="H25" s="25">
        <v>1999</v>
      </c>
      <c r="I25" s="25">
        <v>3513</v>
      </c>
      <c r="J25" s="82">
        <v>426</v>
      </c>
      <c r="K25" s="82">
        <v>756</v>
      </c>
      <c r="L25" s="65">
        <f t="shared" si="0"/>
        <v>-43.097068033020214</v>
      </c>
      <c r="M25" s="15">
        <f t="shared" si="1"/>
        <v>285.57142857142856</v>
      </c>
      <c r="N25" s="38">
        <v>7</v>
      </c>
      <c r="O25" s="23">
        <v>2872</v>
      </c>
      <c r="P25" s="23">
        <v>4493</v>
      </c>
      <c r="Q25" s="82">
        <v>645</v>
      </c>
      <c r="R25" s="82">
        <v>999</v>
      </c>
      <c r="S25" s="65">
        <f t="shared" si="2"/>
        <v>-36.078344090807924</v>
      </c>
      <c r="T25" s="78">
        <v>90045</v>
      </c>
      <c r="U25" s="15">
        <f t="shared" si="3"/>
        <v>410.2857142857143</v>
      </c>
      <c r="V25" s="76">
        <f t="shared" si="4"/>
        <v>92917</v>
      </c>
      <c r="W25" s="76">
        <v>20548</v>
      </c>
      <c r="X25" s="77">
        <f t="shared" si="5"/>
        <v>21193</v>
      </c>
    </row>
    <row r="26" spans="1:24" ht="12.75" customHeight="1">
      <c r="A26" s="73">
        <v>13</v>
      </c>
      <c r="B26" s="73">
        <v>13</v>
      </c>
      <c r="C26" s="4" t="s">
        <v>63</v>
      </c>
      <c r="D26" s="16" t="s">
        <v>45</v>
      </c>
      <c r="E26" s="16" t="s">
        <v>46</v>
      </c>
      <c r="F26" s="38">
        <v>4</v>
      </c>
      <c r="G26" s="38">
        <v>4</v>
      </c>
      <c r="H26" s="15">
        <v>1675</v>
      </c>
      <c r="I26" s="15">
        <v>1821</v>
      </c>
      <c r="J26" s="15">
        <v>354</v>
      </c>
      <c r="K26" s="15">
        <v>375</v>
      </c>
      <c r="L26" s="65">
        <f t="shared" si="0"/>
        <v>-8.017572762218563</v>
      </c>
      <c r="M26" s="15">
        <f t="shared" si="1"/>
        <v>418.75</v>
      </c>
      <c r="N26" s="39">
        <v>4</v>
      </c>
      <c r="O26" s="15">
        <v>2667</v>
      </c>
      <c r="P26" s="15">
        <v>2973</v>
      </c>
      <c r="Q26" s="15">
        <v>585</v>
      </c>
      <c r="R26" s="15">
        <v>654</v>
      </c>
      <c r="S26" s="65">
        <f t="shared" si="2"/>
        <v>-10.292633703329969</v>
      </c>
      <c r="T26" s="78">
        <v>14794</v>
      </c>
      <c r="U26" s="15">
        <f t="shared" si="3"/>
        <v>666.75</v>
      </c>
      <c r="V26" s="76">
        <f t="shared" si="4"/>
        <v>17461</v>
      </c>
      <c r="W26" s="76">
        <v>3335</v>
      </c>
      <c r="X26" s="77">
        <f t="shared" si="5"/>
        <v>3920</v>
      </c>
    </row>
    <row r="27" spans="1:24" ht="12.75">
      <c r="A27" s="73">
        <v>14</v>
      </c>
      <c r="B27" s="52">
        <v>12</v>
      </c>
      <c r="C27" s="88" t="s">
        <v>61</v>
      </c>
      <c r="D27" s="16" t="s">
        <v>45</v>
      </c>
      <c r="E27" s="16" t="s">
        <v>46</v>
      </c>
      <c r="F27" s="38">
        <v>6</v>
      </c>
      <c r="G27" s="38">
        <v>2</v>
      </c>
      <c r="H27" s="25">
        <v>1898</v>
      </c>
      <c r="I27" s="25">
        <v>3050</v>
      </c>
      <c r="J27" s="25">
        <v>306</v>
      </c>
      <c r="K27" s="25">
        <v>560</v>
      </c>
      <c r="L27" s="65">
        <f t="shared" si="0"/>
        <v>-37.770491803278695</v>
      </c>
      <c r="M27" s="15">
        <f t="shared" si="1"/>
        <v>949</v>
      </c>
      <c r="N27" s="38">
        <v>2</v>
      </c>
      <c r="O27" s="23">
        <v>2577</v>
      </c>
      <c r="P27" s="23">
        <v>4366</v>
      </c>
      <c r="Q27" s="15">
        <v>451</v>
      </c>
      <c r="R27" s="15">
        <v>850</v>
      </c>
      <c r="S27" s="65">
        <f t="shared" si="2"/>
        <v>-40.97572148419606</v>
      </c>
      <c r="T27" s="76">
        <v>21714</v>
      </c>
      <c r="U27" s="15">
        <f t="shared" si="3"/>
        <v>1288.5</v>
      </c>
      <c r="V27" s="76">
        <f t="shared" si="4"/>
        <v>24291</v>
      </c>
      <c r="W27" s="78">
        <v>4416</v>
      </c>
      <c r="X27" s="77">
        <f t="shared" si="5"/>
        <v>4867</v>
      </c>
    </row>
    <row r="28" spans="1:24" ht="12.75">
      <c r="A28" s="73">
        <v>15</v>
      </c>
      <c r="B28" s="73">
        <v>14</v>
      </c>
      <c r="C28" s="4" t="s">
        <v>62</v>
      </c>
      <c r="D28" s="16" t="s">
        <v>43</v>
      </c>
      <c r="E28" s="16" t="s">
        <v>44</v>
      </c>
      <c r="F28" s="38">
        <v>5</v>
      </c>
      <c r="G28" s="38">
        <v>5</v>
      </c>
      <c r="H28" s="25">
        <v>1406</v>
      </c>
      <c r="I28" s="25">
        <v>2136</v>
      </c>
      <c r="J28" s="25">
        <v>281</v>
      </c>
      <c r="K28" s="25">
        <v>503</v>
      </c>
      <c r="L28" s="65">
        <f t="shared" si="0"/>
        <v>-34.17602996254682</v>
      </c>
      <c r="M28" s="15">
        <f t="shared" si="1"/>
        <v>281.2</v>
      </c>
      <c r="N28" s="38">
        <v>5</v>
      </c>
      <c r="O28" s="15">
        <v>2504</v>
      </c>
      <c r="P28" s="15">
        <v>2946</v>
      </c>
      <c r="Q28" s="15">
        <v>546</v>
      </c>
      <c r="R28" s="15">
        <v>701</v>
      </c>
      <c r="S28" s="65">
        <f t="shared" si="2"/>
        <v>-15.003394433129671</v>
      </c>
      <c r="T28" s="92">
        <v>29392</v>
      </c>
      <c r="U28" s="15">
        <f t="shared" si="3"/>
        <v>500.8</v>
      </c>
      <c r="V28" s="76">
        <f t="shared" si="4"/>
        <v>31896</v>
      </c>
      <c r="W28" s="78">
        <v>6465</v>
      </c>
      <c r="X28" s="77">
        <f t="shared" si="5"/>
        <v>7011</v>
      </c>
    </row>
    <row r="29" spans="1:24" ht="12.75">
      <c r="A29" s="73">
        <v>16</v>
      </c>
      <c r="B29" s="73">
        <v>18</v>
      </c>
      <c r="C29" s="4" t="s">
        <v>55</v>
      </c>
      <c r="D29" s="16" t="s">
        <v>49</v>
      </c>
      <c r="E29" s="16" t="s">
        <v>50</v>
      </c>
      <c r="F29" s="38">
        <v>10</v>
      </c>
      <c r="G29" s="38">
        <v>9</v>
      </c>
      <c r="H29" s="25">
        <v>1690</v>
      </c>
      <c r="I29" s="25">
        <v>1627</v>
      </c>
      <c r="J29" s="76">
        <v>758</v>
      </c>
      <c r="K29" s="76">
        <v>343</v>
      </c>
      <c r="L29" s="65">
        <f t="shared" si="0"/>
        <v>3.8721573448063964</v>
      </c>
      <c r="M29" s="15">
        <f t="shared" si="1"/>
        <v>187.77777777777777</v>
      </c>
      <c r="N29" s="39">
        <v>9</v>
      </c>
      <c r="O29" s="15">
        <v>2077</v>
      </c>
      <c r="P29" s="15">
        <v>1851</v>
      </c>
      <c r="Q29" s="15">
        <v>861</v>
      </c>
      <c r="R29" s="15">
        <v>397</v>
      </c>
      <c r="S29" s="65">
        <f t="shared" si="2"/>
        <v>12.20961642355482</v>
      </c>
      <c r="T29" s="76">
        <v>87105</v>
      </c>
      <c r="U29" s="15">
        <f t="shared" si="3"/>
        <v>230.77777777777777</v>
      </c>
      <c r="V29" s="76">
        <f t="shared" si="4"/>
        <v>89182</v>
      </c>
      <c r="W29" s="76">
        <v>21562</v>
      </c>
      <c r="X29" s="77">
        <f t="shared" si="5"/>
        <v>22423</v>
      </c>
    </row>
    <row r="30" spans="1:24" ht="12.75">
      <c r="A30" s="73">
        <v>17</v>
      </c>
      <c r="B30" s="73">
        <v>17</v>
      </c>
      <c r="C30" s="4" t="s">
        <v>75</v>
      </c>
      <c r="D30" s="16" t="s">
        <v>45</v>
      </c>
      <c r="E30" s="16" t="s">
        <v>44</v>
      </c>
      <c r="F30" s="38">
        <v>6</v>
      </c>
      <c r="G30" s="38">
        <v>2</v>
      </c>
      <c r="H30" s="15">
        <v>1244</v>
      </c>
      <c r="I30" s="15">
        <v>1393</v>
      </c>
      <c r="J30" s="25">
        <v>256</v>
      </c>
      <c r="K30" s="25">
        <v>332</v>
      </c>
      <c r="L30" s="65">
        <f t="shared" si="0"/>
        <v>-10.696338837042347</v>
      </c>
      <c r="M30" s="15">
        <f t="shared" si="1"/>
        <v>622</v>
      </c>
      <c r="N30" s="39">
        <v>2</v>
      </c>
      <c r="O30" s="15">
        <v>1883</v>
      </c>
      <c r="P30" s="15">
        <v>2053</v>
      </c>
      <c r="Q30" s="15">
        <v>404</v>
      </c>
      <c r="R30" s="15">
        <v>490</v>
      </c>
      <c r="S30" s="65">
        <f t="shared" si="2"/>
        <v>-8.280565026790072</v>
      </c>
      <c r="T30" s="76">
        <v>29392</v>
      </c>
      <c r="U30" s="15">
        <f t="shared" si="3"/>
        <v>941.5</v>
      </c>
      <c r="V30" s="76">
        <f t="shared" si="4"/>
        <v>31275</v>
      </c>
      <c r="W30" s="76">
        <v>6465</v>
      </c>
      <c r="X30" s="77">
        <f t="shared" si="5"/>
        <v>6869</v>
      </c>
    </row>
    <row r="31" spans="1:24" ht="12.75">
      <c r="A31" s="73">
        <v>18</v>
      </c>
      <c r="B31" s="51" t="s">
        <v>74</v>
      </c>
      <c r="C31" s="4" t="s">
        <v>80</v>
      </c>
      <c r="D31" s="16" t="s">
        <v>57</v>
      </c>
      <c r="E31" s="16" t="s">
        <v>42</v>
      </c>
      <c r="F31" s="38">
        <v>5</v>
      </c>
      <c r="G31" s="38">
        <v>5</v>
      </c>
      <c r="H31" s="25">
        <v>1415</v>
      </c>
      <c r="I31" s="25">
        <v>601</v>
      </c>
      <c r="J31" s="25">
        <v>314</v>
      </c>
      <c r="K31" s="25">
        <v>127</v>
      </c>
      <c r="L31" s="65">
        <f t="shared" si="0"/>
        <v>135.44093178036607</v>
      </c>
      <c r="M31" s="15">
        <f t="shared" si="1"/>
        <v>283</v>
      </c>
      <c r="N31" s="74">
        <v>5</v>
      </c>
      <c r="O31" s="15">
        <v>1762</v>
      </c>
      <c r="P31" s="15">
        <v>827</v>
      </c>
      <c r="Q31" s="15">
        <v>402</v>
      </c>
      <c r="R31" s="15">
        <v>181</v>
      </c>
      <c r="S31" s="65">
        <f t="shared" si="2"/>
        <v>113.05925030229744</v>
      </c>
      <c r="T31" s="83">
        <v>20232</v>
      </c>
      <c r="U31" s="15">
        <f t="shared" si="3"/>
        <v>352.4</v>
      </c>
      <c r="V31" s="76">
        <f t="shared" si="4"/>
        <v>21994</v>
      </c>
      <c r="W31" s="76">
        <v>4569</v>
      </c>
      <c r="X31" s="77">
        <f t="shared" si="5"/>
        <v>4971</v>
      </c>
    </row>
    <row r="32" spans="1:24" ht="12.75">
      <c r="A32" s="73">
        <v>19</v>
      </c>
      <c r="B32" s="73">
        <v>19</v>
      </c>
      <c r="C32" s="4" t="s">
        <v>73</v>
      </c>
      <c r="D32" s="16" t="s">
        <v>45</v>
      </c>
      <c r="E32" s="16" t="s">
        <v>42</v>
      </c>
      <c r="F32" s="38">
        <v>1</v>
      </c>
      <c r="G32" s="38">
        <v>1</v>
      </c>
      <c r="H32" s="15">
        <v>1182</v>
      </c>
      <c r="I32" s="15">
        <v>773</v>
      </c>
      <c r="J32" s="15">
        <v>195</v>
      </c>
      <c r="K32" s="15">
        <v>143</v>
      </c>
      <c r="L32" s="65">
        <f t="shared" si="0"/>
        <v>52.91073738680464</v>
      </c>
      <c r="M32" s="15">
        <f t="shared" si="1"/>
        <v>1182</v>
      </c>
      <c r="N32" s="74">
        <v>1</v>
      </c>
      <c r="O32" s="15">
        <v>1716</v>
      </c>
      <c r="P32" s="15">
        <v>1711</v>
      </c>
      <c r="Q32" s="15">
        <v>302</v>
      </c>
      <c r="R32" s="15">
        <v>335</v>
      </c>
      <c r="S32" s="65">
        <f t="shared" si="2"/>
        <v>0.2922267679719397</v>
      </c>
      <c r="T32" s="83">
        <v>5738</v>
      </c>
      <c r="U32" s="15">
        <f t="shared" si="3"/>
        <v>1716</v>
      </c>
      <c r="V32" s="76">
        <f t="shared" si="4"/>
        <v>7454</v>
      </c>
      <c r="W32" s="76">
        <v>1316</v>
      </c>
      <c r="X32" s="77">
        <f t="shared" si="5"/>
        <v>1618</v>
      </c>
    </row>
    <row r="33" spans="1:24" ht="13.5" thickBot="1">
      <c r="A33" s="51">
        <v>20</v>
      </c>
      <c r="B33" s="73">
        <v>16</v>
      </c>
      <c r="C33" s="4" t="s">
        <v>67</v>
      </c>
      <c r="D33" s="16" t="s">
        <v>45</v>
      </c>
      <c r="E33" s="16" t="s">
        <v>46</v>
      </c>
      <c r="F33" s="38">
        <v>3</v>
      </c>
      <c r="G33" s="38">
        <v>2</v>
      </c>
      <c r="H33" s="15">
        <v>1109</v>
      </c>
      <c r="I33" s="15">
        <v>1461</v>
      </c>
      <c r="J33" s="15">
        <v>224</v>
      </c>
      <c r="K33" s="15">
        <v>270</v>
      </c>
      <c r="L33" s="65">
        <f t="shared" si="0"/>
        <v>-24.093086926762496</v>
      </c>
      <c r="M33" s="15">
        <f t="shared" si="1"/>
        <v>554.5</v>
      </c>
      <c r="N33" s="74">
        <v>2</v>
      </c>
      <c r="O33" s="23">
        <v>1614</v>
      </c>
      <c r="P33" s="23">
        <v>2225</v>
      </c>
      <c r="Q33" s="23">
        <v>340</v>
      </c>
      <c r="R33" s="23">
        <v>476</v>
      </c>
      <c r="S33" s="65">
        <f t="shared" si="2"/>
        <v>-27.460674157303373</v>
      </c>
      <c r="T33" s="83">
        <v>5727</v>
      </c>
      <c r="U33" s="15">
        <f t="shared" si="3"/>
        <v>807</v>
      </c>
      <c r="V33" s="76">
        <f t="shared" si="4"/>
        <v>7341</v>
      </c>
      <c r="W33" s="76">
        <v>1290</v>
      </c>
      <c r="X33" s="77">
        <f t="shared" si="5"/>
        <v>1630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131</v>
      </c>
      <c r="H34" s="32">
        <f>SUM(H14:H33)</f>
        <v>81289</v>
      </c>
      <c r="I34" s="32">
        <v>111738</v>
      </c>
      <c r="J34" s="32">
        <f>SUM(J14:J33)</f>
        <v>16970</v>
      </c>
      <c r="K34" s="32">
        <v>22785</v>
      </c>
      <c r="L34" s="69">
        <f t="shared" si="0"/>
        <v>-27.250353505521844</v>
      </c>
      <c r="M34" s="33">
        <f t="shared" si="1"/>
        <v>620.5267175572519</v>
      </c>
      <c r="N34" s="35">
        <f>SUM(N14:N33)</f>
        <v>131</v>
      </c>
      <c r="O34" s="32">
        <f>SUM(O14:O33)</f>
        <v>113978</v>
      </c>
      <c r="P34" s="32">
        <v>152446</v>
      </c>
      <c r="Q34" s="32">
        <f>SUM(Q14:Q33)</f>
        <v>25150</v>
      </c>
      <c r="R34" s="32">
        <v>32950</v>
      </c>
      <c r="S34" s="69">
        <f t="shared" si="2"/>
        <v>-25.233853298873044</v>
      </c>
      <c r="T34" s="79">
        <f>SUM(T14:T33)</f>
        <v>2563054</v>
      </c>
      <c r="U34" s="33">
        <f t="shared" si="3"/>
        <v>870.0610687022901</v>
      </c>
      <c r="V34" s="81">
        <f>SUM(V14:V33)</f>
        <v>2677032</v>
      </c>
      <c r="W34" s="80">
        <f>SUM(W14:W33)</f>
        <v>534727</v>
      </c>
      <c r="X34" s="36">
        <f>SUM(X14:X33)</f>
        <v>559877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7" t="str">
        <f>'WEEKLY COMPETITIVE REPORT'!J4</f>
        <v>26 - Mar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2">
        <f>'WEEKLY COMPETITIVE REPORT'!X4</f>
        <v>0.7388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8" t="str">
        <f>'WEEKLY COMPETITIVE REPORT'!J5</f>
        <v>25 - Mar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13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40269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SHUTTER ISLAND</v>
      </c>
      <c r="D14" s="4" t="str">
        <f>'WEEKLY COMPETITIVE REPORT'!D14</f>
        <v>PAR</v>
      </c>
      <c r="E14" s="4" t="str">
        <f>'WEEKLY COMPETITIVE REPORT'!E14</f>
        <v>Karantanija</v>
      </c>
      <c r="F14" s="38">
        <f>'WEEKLY COMPETITIVE REPORT'!F14</f>
        <v>3</v>
      </c>
      <c r="G14" s="38">
        <f>'WEEKLY COMPETITIVE REPORT'!G14</f>
        <v>5</v>
      </c>
      <c r="H14" s="15">
        <f>'WEEKLY COMPETITIVE REPORT'!H14/X4</f>
        <v>20469.680563075257</v>
      </c>
      <c r="I14" s="15">
        <f>'WEEKLY COMPETITIVE REPORT'!I14/X4</f>
        <v>31877.368706009744</v>
      </c>
      <c r="J14" s="23">
        <f>'WEEKLY COMPETITIVE REPORT'!J14</f>
        <v>3011</v>
      </c>
      <c r="K14" s="23">
        <f>'WEEKLY COMPETITIVE REPORT'!K14</f>
        <v>4662</v>
      </c>
      <c r="L14" s="65">
        <f>'WEEKLY COMPETITIVE REPORT'!L14</f>
        <v>-35.786166192518365</v>
      </c>
      <c r="M14" s="15">
        <f aca="true" t="shared" si="0" ref="M14:M20">H14/G14</f>
        <v>4093.9361126150516</v>
      </c>
      <c r="N14" s="38">
        <f>'WEEKLY COMPETITIVE REPORT'!N14</f>
        <v>5</v>
      </c>
      <c r="O14" s="15">
        <f>'WEEKLY COMPETITIVE REPORT'!O14/X4</f>
        <v>28957.769355711964</v>
      </c>
      <c r="P14" s="15">
        <f>'WEEKLY COMPETITIVE REPORT'!P14/X4</f>
        <v>45739.036275040606</v>
      </c>
      <c r="Q14" s="23">
        <f>'WEEKLY COMPETITIVE REPORT'!Q14</f>
        <v>4571</v>
      </c>
      <c r="R14" s="23">
        <f>'WEEKLY COMPETITIVE REPORT'!R14</f>
        <v>7231</v>
      </c>
      <c r="S14" s="65">
        <f>'WEEKLY COMPETITIVE REPORT'!S14</f>
        <v>-36.6891571969697</v>
      </c>
      <c r="T14" s="15">
        <f>'WEEKLY COMPETITIVE REPORT'!T14/X4</f>
        <v>103440.7146724418</v>
      </c>
      <c r="U14" s="15">
        <f aca="true" t="shared" si="1" ref="U14:U20">O14/N14</f>
        <v>5791.553871142392</v>
      </c>
      <c r="V14" s="26">
        <f aca="true" t="shared" si="2" ref="V14:V20">O14+T14</f>
        <v>132398.48402815376</v>
      </c>
      <c r="W14" s="23">
        <f>'WEEKLY COMPETITIVE REPORT'!W14</f>
        <v>16684</v>
      </c>
      <c r="X14" s="57">
        <f>'WEEKLY COMPETITIVE REPORT'!X14</f>
        <v>21255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ALICE IN WONDERLAND</v>
      </c>
      <c r="D15" s="4" t="str">
        <f>'WEEKLY COMPETITIVE REPORT'!D15</f>
        <v>WDI</v>
      </c>
      <c r="E15" s="4" t="str">
        <f>'WEEKLY COMPETITIVE REPORT'!E15</f>
        <v>CENEX</v>
      </c>
      <c r="F15" s="38">
        <f>'WEEKLY COMPETITIVE REPORT'!F15</f>
        <v>4</v>
      </c>
      <c r="G15" s="38">
        <f>'WEEKLY COMPETITIVE REPORT'!G15</f>
        <v>8</v>
      </c>
      <c r="H15" s="15">
        <f>'WEEKLY COMPETITIVE REPORT'!H15/X4</f>
        <v>14560.097455332972</v>
      </c>
      <c r="I15" s="15">
        <f>'WEEKLY COMPETITIVE REPORT'!I15/X4</f>
        <v>20319.436924742826</v>
      </c>
      <c r="J15" s="23">
        <f>'WEEKLY COMPETITIVE REPORT'!J15</f>
        <v>2108</v>
      </c>
      <c r="K15" s="23">
        <f>'WEEKLY COMPETITIVE REPORT'!K15</f>
        <v>2860</v>
      </c>
      <c r="L15" s="65">
        <f>'WEEKLY COMPETITIVE REPORT'!L15</f>
        <v>-28.343991473487876</v>
      </c>
      <c r="M15" s="15">
        <f t="shared" si="0"/>
        <v>1820.0121819166216</v>
      </c>
      <c r="N15" s="38">
        <f>'WEEKLY COMPETITIVE REPORT'!N15</f>
        <v>8</v>
      </c>
      <c r="O15" s="15">
        <f>'WEEKLY COMPETITIVE REPORT'!O15/X4</f>
        <v>20760.693015701137</v>
      </c>
      <c r="P15" s="15">
        <f>'WEEKLY COMPETITIVE REPORT'!P15/X4</f>
        <v>26372.495939361124</v>
      </c>
      <c r="Q15" s="23">
        <f>'WEEKLY COMPETITIVE REPORT'!Q15</f>
        <v>3323</v>
      </c>
      <c r="R15" s="23">
        <f>'WEEKLY COMPETITIVE REPORT'!R15</f>
        <v>3906</v>
      </c>
      <c r="S15" s="65">
        <f>'WEEKLY COMPETITIVE REPORT'!S15</f>
        <v>-21.278998152330118</v>
      </c>
      <c r="T15" s="15">
        <f>'WEEKLY COMPETITIVE REPORT'!T15/X4</f>
        <v>86950.46020573903</v>
      </c>
      <c r="U15" s="15">
        <f t="shared" si="1"/>
        <v>2595.086626962642</v>
      </c>
      <c r="V15" s="26">
        <f t="shared" si="2"/>
        <v>107711.15322144017</v>
      </c>
      <c r="W15" s="23">
        <f>'WEEKLY COMPETITIVE REPORT'!W15</f>
        <v>12838</v>
      </c>
      <c r="X15" s="57">
        <f>'WEEKLY COMPETITIVE REPORT'!X15</f>
        <v>16161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LEAP YEAR</v>
      </c>
      <c r="D16" s="4" t="str">
        <f>'WEEKLY COMPETITIVE REPORT'!D16</f>
        <v>UNI</v>
      </c>
      <c r="E16" s="4" t="str">
        <f>'WEEKLY COMPETITIVE REPORT'!E16</f>
        <v>Karantanija</v>
      </c>
      <c r="F16" s="38">
        <f>'WEEKLY COMPETITIVE REPORT'!F16</f>
        <v>4</v>
      </c>
      <c r="G16" s="38">
        <f>'WEEKLY COMPETITIVE REPORT'!G16</f>
        <v>8</v>
      </c>
      <c r="H16" s="15">
        <f>'WEEKLY COMPETITIVE REPORT'!H16/X4</f>
        <v>13151.0557661072</v>
      </c>
      <c r="I16" s="15">
        <f>'WEEKLY COMPETITIVE REPORT'!I16/X4</f>
        <v>17272.604223064427</v>
      </c>
      <c r="J16" s="23">
        <f>'WEEKLY COMPETITIVE REPORT'!J16</f>
        <v>2099</v>
      </c>
      <c r="K16" s="23">
        <f>'WEEKLY COMPETITIVE REPORT'!K16</f>
        <v>2715</v>
      </c>
      <c r="L16" s="65">
        <f>'WEEKLY COMPETITIVE REPORT'!L16</f>
        <v>-23.861766319253974</v>
      </c>
      <c r="M16" s="15">
        <f t="shared" si="0"/>
        <v>1643.8819707634</v>
      </c>
      <c r="N16" s="38">
        <f>'WEEKLY COMPETITIVE REPORT'!N16</f>
        <v>8</v>
      </c>
      <c r="O16" s="15">
        <f>'WEEKLY COMPETITIVE REPORT'!O16/X4</f>
        <v>18306.713589604766</v>
      </c>
      <c r="P16" s="15">
        <f>'WEEKLY COMPETITIVE REPORT'!P16/X4</f>
        <v>23626.15051434759</v>
      </c>
      <c r="Q16" s="23">
        <f>'WEEKLY COMPETITIVE REPORT'!Q16</f>
        <v>3121</v>
      </c>
      <c r="R16" s="23">
        <f>'WEEKLY COMPETITIVE REPORT'!R16</f>
        <v>4000</v>
      </c>
      <c r="S16" s="65">
        <f>'WEEKLY COMPETITIVE REPORT'!S16</f>
        <v>-22.515038670867952</v>
      </c>
      <c r="T16" s="15">
        <f>'WEEKLY COMPETITIVE REPORT'!T16/X4</f>
        <v>111318.3540877098</v>
      </c>
      <c r="U16" s="15">
        <f t="shared" si="1"/>
        <v>2288.3391987005957</v>
      </c>
      <c r="V16" s="26">
        <f t="shared" si="2"/>
        <v>129625.06767731457</v>
      </c>
      <c r="W16" s="23">
        <f>'WEEKLY COMPETITIVE REPORT'!W16</f>
        <v>18884</v>
      </c>
      <c r="X16" s="57">
        <f>'WEEKLY COMPETITIVE REPORT'!X16</f>
        <v>22005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GREEN ZONE</v>
      </c>
      <c r="D17" s="4" t="str">
        <f>'WEEKLY COMPETITIVE REPORT'!D17</f>
        <v>UNI</v>
      </c>
      <c r="E17" s="4" t="str">
        <f>'WEEKLY COMPETITIVE REPORT'!E17</f>
        <v>Karantanija</v>
      </c>
      <c r="F17" s="38">
        <f>'WEEKLY COMPETITIVE REPORT'!F17</f>
        <v>2</v>
      </c>
      <c r="G17" s="38">
        <f>'WEEKLY COMPETITIVE REPORT'!G17</f>
        <v>6</v>
      </c>
      <c r="H17" s="15">
        <f>'WEEKLY COMPETITIVE REPORT'!H17/X4</f>
        <v>9208.17541959935</v>
      </c>
      <c r="I17" s="15">
        <f>'WEEKLY COMPETITIVE REPORT'!I17/X4</f>
        <v>12996.75148890092</v>
      </c>
      <c r="J17" s="23">
        <f>'WEEKLY COMPETITIVE REPORT'!J17</f>
        <v>1440</v>
      </c>
      <c r="K17" s="23">
        <f>'WEEKLY COMPETITIVE REPORT'!K17</f>
        <v>2014</v>
      </c>
      <c r="L17" s="65">
        <f>'WEEKLY COMPETITIVE REPORT'!L17</f>
        <v>-29.15017704644866</v>
      </c>
      <c r="M17" s="15">
        <f t="shared" si="0"/>
        <v>1534.6959032665584</v>
      </c>
      <c r="N17" s="38">
        <f>'WEEKLY COMPETITIVE REPORT'!N17</f>
        <v>6</v>
      </c>
      <c r="O17" s="15">
        <f>'WEEKLY COMPETITIVE REPORT'!O17/X4</f>
        <v>12975.09474824039</v>
      </c>
      <c r="P17" s="15">
        <f>'WEEKLY COMPETITIVE REPORT'!P17/X4</f>
        <v>18253.92528424472</v>
      </c>
      <c r="Q17" s="23">
        <f>'WEEKLY COMPETITIVE REPORT'!Q17</f>
        <v>2177</v>
      </c>
      <c r="R17" s="23">
        <f>'WEEKLY COMPETITIVE REPORT'!R17</f>
        <v>3047</v>
      </c>
      <c r="S17" s="65">
        <f>'WEEKLY COMPETITIVE REPORT'!S17</f>
        <v>-28.91887883731276</v>
      </c>
      <c r="T17" s="15">
        <f>'WEEKLY COMPETITIVE REPORT'!T17/X4</f>
        <v>19652.138603140225</v>
      </c>
      <c r="U17" s="15">
        <f t="shared" si="1"/>
        <v>2162.5157913733983</v>
      </c>
      <c r="V17" s="26">
        <f t="shared" si="2"/>
        <v>32627.233351380615</v>
      </c>
      <c r="W17" s="23">
        <f>'WEEKLY COMPETITIVE REPORT'!W17</f>
        <v>3347</v>
      </c>
      <c r="X17" s="57">
        <f>'WEEKLY COMPETITIVE REPORT'!X17</f>
        <v>5524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AVATAR</v>
      </c>
      <c r="D18" s="4" t="str">
        <f>'WEEKLY COMPETITIVE REPORT'!D18</f>
        <v>FOX</v>
      </c>
      <c r="E18" s="4" t="str">
        <f>'WEEKLY COMPETITIVE REPORT'!E18</f>
        <v>CF</v>
      </c>
      <c r="F18" s="38">
        <f>'WEEKLY COMPETITIVE REPORT'!F18</f>
        <v>15</v>
      </c>
      <c r="G18" s="38">
        <f>'WEEKLY COMPETITIVE REPORT'!G18</f>
        <v>18</v>
      </c>
      <c r="H18" s="15">
        <f>'WEEKLY COMPETITIVE REPORT'!H18/X4</f>
        <v>5902.815376285869</v>
      </c>
      <c r="I18" s="15">
        <f>'WEEKLY COMPETITIVE REPORT'!I18/X4</f>
        <v>8733.08067135896</v>
      </c>
      <c r="J18" s="23">
        <f>'WEEKLY COMPETITIVE REPORT'!J18</f>
        <v>755</v>
      </c>
      <c r="K18" s="23">
        <f>'WEEKLY COMPETITIVE REPORT'!K18</f>
        <v>1107</v>
      </c>
      <c r="L18" s="65">
        <f>'WEEKLY COMPETITIVE REPORT'!L18</f>
        <v>-32.40855548667079</v>
      </c>
      <c r="M18" s="15">
        <f t="shared" si="0"/>
        <v>327.9341875714372</v>
      </c>
      <c r="N18" s="38">
        <f>'WEEKLY COMPETITIVE REPORT'!N18</f>
        <v>18</v>
      </c>
      <c r="O18" s="15">
        <f>'WEEKLY COMPETITIVE REPORT'!O18/X4</f>
        <v>8588.251218191663</v>
      </c>
      <c r="P18" s="15">
        <f>'WEEKLY COMPETITIVE REPORT'!P18/X4</f>
        <v>11241.201949106659</v>
      </c>
      <c r="Q18" s="23">
        <f>'WEEKLY COMPETITIVE REPORT'!Q18</f>
        <v>1146</v>
      </c>
      <c r="R18" s="23">
        <f>'WEEKLY COMPETITIVE REPORT'!R18</f>
        <v>1484</v>
      </c>
      <c r="S18" s="65">
        <f>'WEEKLY COMPETITIVE REPORT'!S18</f>
        <v>-23.600240818783874</v>
      </c>
      <c r="T18" s="15">
        <f>'WEEKLY COMPETITIVE REPORT'!T18/X4</f>
        <v>1801988.359501895</v>
      </c>
      <c r="U18" s="15">
        <f t="shared" si="1"/>
        <v>477.1250676773146</v>
      </c>
      <c r="V18" s="26">
        <f t="shared" si="2"/>
        <v>1810576.6107200866</v>
      </c>
      <c r="W18" s="23">
        <f>'WEEKLY COMPETITIVE REPORT'!W18</f>
        <v>251289</v>
      </c>
      <c r="X18" s="57">
        <f>'WEEKLY COMPETITIVE REPORT'!X18</f>
        <v>252435</v>
      </c>
    </row>
    <row r="19" spans="1:24" ht="12.75">
      <c r="A19" s="51">
        <v>6</v>
      </c>
      <c r="B19" s="4">
        <f>'WEEKLY COMPETITIVE REPORT'!B19</f>
        <v>7</v>
      </c>
      <c r="C19" s="4" t="str">
        <f>'WEEKLY COMPETITIVE REPORT'!C19</f>
        <v>PERCY JACKSON AND THE OLYMPIANS</v>
      </c>
      <c r="D19" s="4" t="str">
        <f>'WEEKLY COMPETITIVE REPORT'!D19</f>
        <v>FOX</v>
      </c>
      <c r="E19" s="4" t="str">
        <f>'WEEKLY COMPETITIVE REPORT'!E19</f>
        <v>CF</v>
      </c>
      <c r="F19" s="38">
        <f>'WEEKLY COMPETITIVE REPORT'!F19</f>
        <v>3</v>
      </c>
      <c r="G19" s="38">
        <f>'WEEKLY COMPETITIVE REPORT'!G19</f>
        <v>8</v>
      </c>
      <c r="H19" s="15">
        <f>'WEEKLY COMPETITIVE REPORT'!H19/X4</f>
        <v>6182.999458581483</v>
      </c>
      <c r="I19" s="15">
        <f>'WEEKLY COMPETITIVE REPORT'!I19/X4</f>
        <v>8030.590146182999</v>
      </c>
      <c r="J19" s="23">
        <f>'WEEKLY COMPETITIVE REPORT'!J19</f>
        <v>983</v>
      </c>
      <c r="K19" s="23">
        <f>'WEEKLY COMPETITIVE REPORT'!K19</f>
        <v>1274</v>
      </c>
      <c r="L19" s="65">
        <f>'WEEKLY COMPETITIVE REPORT'!L19</f>
        <v>-23.00691050058991</v>
      </c>
      <c r="M19" s="15">
        <f t="shared" si="0"/>
        <v>772.8749323226854</v>
      </c>
      <c r="N19" s="38">
        <f>'WEEKLY COMPETITIVE REPORT'!N19</f>
        <v>8</v>
      </c>
      <c r="O19" s="15">
        <f>'WEEKLY COMPETITIVE REPORT'!O19/X4</f>
        <v>7670.546832701678</v>
      </c>
      <c r="P19" s="15">
        <f>'WEEKLY COMPETITIVE REPORT'!P19/X4</f>
        <v>9913.373037357878</v>
      </c>
      <c r="Q19" s="23">
        <f>'WEEKLY COMPETITIVE REPORT'!Q19</f>
        <v>1282</v>
      </c>
      <c r="R19" s="23">
        <f>'WEEKLY COMPETITIVE REPORT'!R19</f>
        <v>1643</v>
      </c>
      <c r="S19" s="65">
        <f>'WEEKLY COMPETITIVE REPORT'!S19</f>
        <v>-22.624249044238127</v>
      </c>
      <c r="T19" s="15">
        <f>'WEEKLY COMPETITIVE REPORT'!T19/X4</f>
        <v>25129.940443963183</v>
      </c>
      <c r="U19" s="15">
        <f t="shared" si="1"/>
        <v>958.8183540877097</v>
      </c>
      <c r="V19" s="26">
        <f t="shared" si="2"/>
        <v>32800.48727666486</v>
      </c>
      <c r="W19" s="23">
        <f>'WEEKLY COMPETITIVE REPORT'!W19</f>
        <v>4182</v>
      </c>
      <c r="X19" s="57">
        <f>'WEEKLY COMPETITIVE REPORT'!X19</f>
        <v>5464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ALVIN AND THE CHIPMUNKS 2</v>
      </c>
      <c r="D20" s="4" t="str">
        <f>'WEEKLY COMPETITIVE REPORT'!D20</f>
        <v>FOX</v>
      </c>
      <c r="E20" s="4" t="str">
        <f>'WEEKLY COMPETITIVE REPORT'!E20</f>
        <v>CF</v>
      </c>
      <c r="F20" s="38">
        <f>'WEEKLY COMPETITIVE REPORT'!F20</f>
        <v>9</v>
      </c>
      <c r="G20" s="38">
        <f>'WEEKLY COMPETITIVE REPORT'!G20</f>
        <v>13</v>
      </c>
      <c r="H20" s="15">
        <f>'WEEKLY COMPETITIVE REPORT'!H20/X4</f>
        <v>5718.733080671359</v>
      </c>
      <c r="I20" s="15">
        <f>'WEEKLY COMPETITIVE REPORT'!I20/X4</f>
        <v>8178.126691932864</v>
      </c>
      <c r="J20" s="23">
        <f>'WEEKLY COMPETITIVE REPORT'!J20</f>
        <v>949</v>
      </c>
      <c r="K20" s="23">
        <f>'WEEKLY COMPETITIVE REPORT'!K20</f>
        <v>1446</v>
      </c>
      <c r="L20" s="65">
        <f>'WEEKLY COMPETITIVE REPORT'!L20</f>
        <v>-30.07282356835485</v>
      </c>
      <c r="M20" s="15">
        <f t="shared" si="0"/>
        <v>439.9025446670276</v>
      </c>
      <c r="N20" s="38">
        <f>'WEEKLY COMPETITIVE REPORT'!N20</f>
        <v>13</v>
      </c>
      <c r="O20" s="15">
        <f>'WEEKLY COMPETITIVE REPORT'!O20/X4</f>
        <v>7440.443963183541</v>
      </c>
      <c r="P20" s="15">
        <f>'WEEKLY COMPETITIVE REPORT'!P20/X4</f>
        <v>10243.638332430968</v>
      </c>
      <c r="Q20" s="23">
        <f>'WEEKLY COMPETITIVE REPORT'!Q20</f>
        <v>1293</v>
      </c>
      <c r="R20" s="23">
        <f>'WEEKLY COMPETITIVE REPORT'!R20</f>
        <v>1846</v>
      </c>
      <c r="S20" s="65">
        <f>'WEEKLY COMPETITIVE REPORT'!S20</f>
        <v>-27.36522198731501</v>
      </c>
      <c r="T20" s="15">
        <f>'WEEKLY COMPETITIVE REPORT'!T20/X4</f>
        <v>562375.4737412019</v>
      </c>
      <c r="U20" s="15">
        <f t="shared" si="1"/>
        <v>572.3418433218109</v>
      </c>
      <c r="V20" s="26">
        <f t="shared" si="2"/>
        <v>569815.9177043855</v>
      </c>
      <c r="W20" s="23">
        <f>'WEEKLY COMPETITIVE REPORT'!W20</f>
        <v>100421</v>
      </c>
      <c r="X20" s="57">
        <f>'WEEKLY COMPETITIVE REPORT'!X20</f>
        <v>101714</v>
      </c>
    </row>
    <row r="21" spans="1:24" ht="12.75">
      <c r="A21" s="51">
        <v>8</v>
      </c>
      <c r="B21" s="4">
        <f>'WEEKLY COMPETITIVE REPORT'!B21</f>
        <v>9</v>
      </c>
      <c r="C21" s="4" t="str">
        <f>'WEEKLY COMPETITIVE REPORT'!C21</f>
        <v>VALENTINE'S DAY</v>
      </c>
      <c r="D21" s="4" t="str">
        <f>'WEEKLY COMPETITIVE REPORT'!D21</f>
        <v>WB</v>
      </c>
      <c r="E21" s="4" t="str">
        <f>'WEEKLY COMPETITIVE REPORT'!E21</f>
        <v>Blitz</v>
      </c>
      <c r="F21" s="38">
        <f>'WEEKLY COMPETITIVE REPORT'!F21</f>
        <v>6</v>
      </c>
      <c r="G21" s="38">
        <f>'WEEKLY COMPETITIVE REPORT'!G21</f>
        <v>9</v>
      </c>
      <c r="H21" s="15">
        <f>'WEEKLY COMPETITIVE REPORT'!H21/X4</f>
        <v>5249.052517596102</v>
      </c>
      <c r="I21" s="15">
        <f>'WEEKLY COMPETITIVE REPORT'!I21/X4</f>
        <v>7084.461288576069</v>
      </c>
      <c r="J21" s="23">
        <f>'WEEKLY COMPETITIVE REPORT'!J21</f>
        <v>825</v>
      </c>
      <c r="K21" s="23">
        <f>'WEEKLY COMPETITIVE REPORT'!K21</f>
        <v>1068</v>
      </c>
      <c r="L21" s="65">
        <f>'WEEKLY COMPETITIVE REPORT'!L21</f>
        <v>-25.907527703477257</v>
      </c>
      <c r="M21" s="15">
        <f aca="true" t="shared" si="3" ref="M21:M33">H21/G21</f>
        <v>583.228057510678</v>
      </c>
      <c r="N21" s="38">
        <f>'WEEKLY COMPETITIVE REPORT'!N21</f>
        <v>9</v>
      </c>
      <c r="O21" s="15">
        <f>'WEEKLY COMPETITIVE REPORT'!O21/X4</f>
        <v>7123.714131023281</v>
      </c>
      <c r="P21" s="15">
        <f>'WEEKLY COMPETITIVE REPORT'!P21/X4</f>
        <v>9457.227937195452</v>
      </c>
      <c r="Q21" s="23">
        <f>'WEEKLY COMPETITIVE REPORT'!Q21</f>
        <v>1164</v>
      </c>
      <c r="R21" s="23">
        <f>'WEEKLY COMPETITIVE REPORT'!R21</f>
        <v>1495</v>
      </c>
      <c r="S21" s="65">
        <f>'WEEKLY COMPETITIVE REPORT'!S21</f>
        <v>-24.674395305567487</v>
      </c>
      <c r="T21" s="15">
        <f>'WEEKLY COMPETITIVE REPORT'!T21/X4</f>
        <v>235291.01245262587</v>
      </c>
      <c r="U21" s="15">
        <f aca="true" t="shared" si="4" ref="U21:U33">O21/N21</f>
        <v>791.5237923359201</v>
      </c>
      <c r="V21" s="26">
        <f aca="true" t="shared" si="5" ref="V21:V33">O21+T21</f>
        <v>242414.72658364914</v>
      </c>
      <c r="W21" s="23">
        <f>'WEEKLY COMPETITIVE REPORT'!W21</f>
        <v>38389</v>
      </c>
      <c r="X21" s="57">
        <f>'WEEKLY COMPETITIVE REPORT'!X21</f>
        <v>39553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LAW ABIDING CITIZEN</v>
      </c>
      <c r="D22" s="4" t="str">
        <f>'WEEKLY COMPETITIVE REPORT'!D22</f>
        <v>INDEP</v>
      </c>
      <c r="E22" s="4" t="str">
        <f>'WEEKLY COMPETITIVE REPORT'!E22</f>
        <v>Blitz</v>
      </c>
      <c r="F22" s="38">
        <f>'WEEKLY COMPETITIVE REPORT'!F22</f>
        <v>4</v>
      </c>
      <c r="G22" s="38">
        <f>'WEEKLY COMPETITIVE REPORT'!G22</f>
        <v>5</v>
      </c>
      <c r="H22" s="15">
        <f>'WEEKLY COMPETITIVE REPORT'!H22/X4</f>
        <v>4436.924742826204</v>
      </c>
      <c r="I22" s="15">
        <f>'WEEKLY COMPETITIVE REPORT'!I22/X4</f>
        <v>7020.84461288576</v>
      </c>
      <c r="J22" s="23">
        <f>'WEEKLY COMPETITIVE REPORT'!J22</f>
        <v>683</v>
      </c>
      <c r="K22" s="23">
        <f>'WEEKLY COMPETITIVE REPORT'!K22</f>
        <v>1088</v>
      </c>
      <c r="L22" s="65">
        <f>'WEEKLY COMPETITIVE REPORT'!L22</f>
        <v>-36.803547329863115</v>
      </c>
      <c r="M22" s="15">
        <f t="shared" si="3"/>
        <v>887.3849485652408</v>
      </c>
      <c r="N22" s="38">
        <f>'WEEKLY COMPETITIVE REPORT'!N22</f>
        <v>5</v>
      </c>
      <c r="O22" s="15">
        <f>'WEEKLY COMPETITIVE REPORT'!O22/X4</f>
        <v>6270.979967514889</v>
      </c>
      <c r="P22" s="15">
        <f>'WEEKLY COMPETITIVE REPORT'!P22/X4</f>
        <v>9542.501353546291</v>
      </c>
      <c r="Q22" s="23">
        <f>'WEEKLY COMPETITIVE REPORT'!Q22</f>
        <v>1042</v>
      </c>
      <c r="R22" s="23">
        <f>'WEEKLY COMPETITIVE REPORT'!R22</f>
        <v>1605</v>
      </c>
      <c r="S22" s="65">
        <f>'WEEKLY COMPETITIVE REPORT'!S22</f>
        <v>-34.28368794326241</v>
      </c>
      <c r="T22" s="15">
        <f>'WEEKLY COMPETITIVE REPORT'!T22/X4</f>
        <v>39599.35029778018</v>
      </c>
      <c r="U22" s="15">
        <f t="shared" si="4"/>
        <v>1254.1959935029777</v>
      </c>
      <c r="V22" s="26">
        <f t="shared" si="5"/>
        <v>45870.33026529507</v>
      </c>
      <c r="W22" s="23">
        <f>'WEEKLY COMPETITIVE REPORT'!W22</f>
        <v>6461</v>
      </c>
      <c r="X22" s="57">
        <f>'WEEKLY COMPETITIVE REPORT'!X22</f>
        <v>7503</v>
      </c>
    </row>
    <row r="23" spans="1:24" ht="12.75">
      <c r="A23" s="51">
        <v>10</v>
      </c>
      <c r="B23" s="4">
        <f>'WEEKLY COMPETITIVE REPORT'!B23</f>
        <v>15</v>
      </c>
      <c r="C23" s="4" t="str">
        <f>'WEEKLY COMPETITIVE REPORT'!C23</f>
        <v>VERONIKA DECIDES TO DIE</v>
      </c>
      <c r="D23" s="4" t="str">
        <f>'WEEKLY COMPETITIVE REPORT'!D23</f>
        <v>INDEP</v>
      </c>
      <c r="E23" s="4" t="str">
        <f>'WEEKLY COMPETITIVE REPORT'!E23</f>
        <v>Kolosej</v>
      </c>
      <c r="F23" s="38">
        <f>'WEEKLY COMPETITIVE REPORT'!F23</f>
        <v>2</v>
      </c>
      <c r="G23" s="38">
        <f>'WEEKLY COMPETITIVE REPORT'!G23</f>
        <v>1</v>
      </c>
      <c r="H23" s="15">
        <f>'WEEKLY COMPETITIVE REPORT'!H23/X4</f>
        <v>3252.571737953438</v>
      </c>
      <c r="I23" s="15">
        <f>'WEEKLY COMPETITIVE REPORT'!I23/X4</f>
        <v>1843.5300487276666</v>
      </c>
      <c r="J23" s="23">
        <f>'WEEKLY COMPETITIVE REPORT'!J23</f>
        <v>475</v>
      </c>
      <c r="K23" s="23">
        <f>'WEEKLY COMPETITIVE REPORT'!K23</f>
        <v>268</v>
      </c>
      <c r="L23" s="65">
        <f>'WEEKLY COMPETITIVE REPORT'!L23</f>
        <v>76.43171806167402</v>
      </c>
      <c r="M23" s="15">
        <f t="shared" si="3"/>
        <v>3252.571737953438</v>
      </c>
      <c r="N23" s="38">
        <f>'WEEKLY COMPETITIVE REPORT'!N23</f>
        <v>1</v>
      </c>
      <c r="O23" s="15">
        <f>'WEEKLY COMPETITIVE REPORT'!O23/X4</f>
        <v>5266.648619382783</v>
      </c>
      <c r="P23" s="15">
        <f>'WEEKLY COMPETITIVE REPORT'!P23/X4</f>
        <v>3249.8646453708716</v>
      </c>
      <c r="Q23" s="23">
        <f>'WEEKLY COMPETITIVE REPORT'!Q23</f>
        <v>809</v>
      </c>
      <c r="R23" s="23">
        <f>'WEEKLY COMPETITIVE REPORT'!R23</f>
        <v>504</v>
      </c>
      <c r="S23" s="65">
        <f>'WEEKLY COMPETITIVE REPORT'!S23</f>
        <v>62.05747605164515</v>
      </c>
      <c r="T23" s="15">
        <f>'WEEKLY COMPETITIVE REPORT'!T23/X4</f>
        <v>3439.3611261505143</v>
      </c>
      <c r="U23" s="15">
        <f t="shared" si="4"/>
        <v>5266.648619382783</v>
      </c>
      <c r="V23" s="26">
        <f t="shared" si="5"/>
        <v>8706.009745533298</v>
      </c>
      <c r="W23" s="23">
        <f>'WEEKLY COMPETITIVE REPORT'!W23</f>
        <v>756</v>
      </c>
      <c r="X23" s="57">
        <f>'WEEKLY COMPETITIVE REPORT'!X23</f>
        <v>1565</v>
      </c>
    </row>
    <row r="24" spans="1:24" ht="12.75">
      <c r="A24" s="51">
        <v>11</v>
      </c>
      <c r="B24" s="4">
        <f>'WEEKLY COMPETITIVE REPORT'!B24</f>
        <v>11</v>
      </c>
      <c r="C24" s="4" t="str">
        <f>'WEEKLY COMPETITIVE REPORT'!C24</f>
        <v>CLOUDY WITH A CHANCE OF MEATBALLS</v>
      </c>
      <c r="D24" s="4" t="str">
        <f>'WEEKLY COMPETITIVE REPORT'!D24</f>
        <v>SONY</v>
      </c>
      <c r="E24" s="4" t="str">
        <f>'WEEKLY COMPETITIVE REPORT'!E24</f>
        <v>CF</v>
      </c>
      <c r="F24" s="38">
        <f>'WEEKLY COMPETITIVE REPORT'!F24</f>
        <v>7</v>
      </c>
      <c r="G24" s="38">
        <f>'WEEKLY COMPETITIVE REPORT'!G24</f>
        <v>13</v>
      </c>
      <c r="H24" s="15">
        <f>'WEEKLY COMPETITIVE REPORT'!H24/X4</f>
        <v>3463.7249593936112</v>
      </c>
      <c r="I24" s="15">
        <f>'WEEKLY COMPETITIVE REPORT'!I24/X4</f>
        <v>5135.354629128316</v>
      </c>
      <c r="J24" s="23">
        <f>'WEEKLY COMPETITIVE REPORT'!J24</f>
        <v>528</v>
      </c>
      <c r="K24" s="23">
        <f>'WEEKLY COMPETITIVE REPORT'!K24</f>
        <v>793</v>
      </c>
      <c r="L24" s="65">
        <f>'WEEKLY COMPETITIVE REPORT'!L24</f>
        <v>-32.55139694254086</v>
      </c>
      <c r="M24" s="15">
        <f t="shared" si="3"/>
        <v>266.44038149181625</v>
      </c>
      <c r="N24" s="38">
        <f>'WEEKLY COMPETITIVE REPORT'!N24</f>
        <v>13</v>
      </c>
      <c r="O24" s="15">
        <f>'WEEKLY COMPETITIVE REPORT'!O24/X4</f>
        <v>4286.681104493774</v>
      </c>
      <c r="P24" s="15">
        <f>'WEEKLY COMPETITIVE REPORT'!P24/X4</f>
        <v>6047.644829453167</v>
      </c>
      <c r="Q24" s="23">
        <f>'WEEKLY COMPETITIVE REPORT'!Q24</f>
        <v>686</v>
      </c>
      <c r="R24" s="23">
        <f>'WEEKLY COMPETITIVE REPORT'!R24</f>
        <v>963</v>
      </c>
      <c r="S24" s="65">
        <f>'WEEKLY COMPETITIVE REPORT'!S24</f>
        <v>-29.118173679498653</v>
      </c>
      <c r="T24" s="15">
        <f>'WEEKLY COMPETITIVE REPORT'!T24/X4</f>
        <v>68360.85544125609</v>
      </c>
      <c r="U24" s="15">
        <f t="shared" si="4"/>
        <v>329.7447003456749</v>
      </c>
      <c r="V24" s="26">
        <f t="shared" si="5"/>
        <v>72647.53654574987</v>
      </c>
      <c r="W24" s="23">
        <f>'WEEKLY COMPETITIVE REPORT'!W24</f>
        <v>11510</v>
      </c>
      <c r="X24" s="57">
        <f>'WEEKLY COMPETITIVE REPORT'!X24</f>
        <v>12196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THE WOLFMAN</v>
      </c>
      <c r="D25" s="4" t="str">
        <f>'WEEKLY COMPETITIVE REPORT'!D25</f>
        <v>UNI</v>
      </c>
      <c r="E25" s="4" t="str">
        <f>'WEEKLY COMPETITIVE REPORT'!E25</f>
        <v>Karantanija</v>
      </c>
      <c r="F25" s="38">
        <f>'WEEKLY COMPETITIVE REPORT'!F25</f>
        <v>6</v>
      </c>
      <c r="G25" s="38">
        <f>'WEEKLY COMPETITIVE REPORT'!G25</f>
        <v>7</v>
      </c>
      <c r="H25" s="15">
        <f>'WEEKLY COMPETITIVE REPORT'!H25/X4</f>
        <v>2705.7390362750407</v>
      </c>
      <c r="I25" s="15">
        <f>'WEEKLY COMPETITIVE REPORT'!I25/X4</f>
        <v>4755.008121277748</v>
      </c>
      <c r="J25" s="23">
        <f>'WEEKLY COMPETITIVE REPORT'!J25</f>
        <v>426</v>
      </c>
      <c r="K25" s="23">
        <f>'WEEKLY COMPETITIVE REPORT'!K25</f>
        <v>756</v>
      </c>
      <c r="L25" s="65">
        <f>'WEEKLY COMPETITIVE REPORT'!L25</f>
        <v>-43.097068033020214</v>
      </c>
      <c r="M25" s="15">
        <f t="shared" si="3"/>
        <v>386.53414803929155</v>
      </c>
      <c r="N25" s="38">
        <f>'WEEKLY COMPETITIVE REPORT'!N25</f>
        <v>7</v>
      </c>
      <c r="O25" s="15">
        <f>'WEEKLY COMPETITIVE REPORT'!O25/X4</f>
        <v>3887.384948565241</v>
      </c>
      <c r="P25" s="15">
        <f>'WEEKLY COMPETITIVE REPORT'!P25/X4</f>
        <v>6081.4834867352465</v>
      </c>
      <c r="Q25" s="23">
        <f>'WEEKLY COMPETITIVE REPORT'!Q25</f>
        <v>645</v>
      </c>
      <c r="R25" s="23">
        <f>'WEEKLY COMPETITIVE REPORT'!R25</f>
        <v>999</v>
      </c>
      <c r="S25" s="65">
        <f>'WEEKLY COMPETITIVE REPORT'!S25</f>
        <v>-36.078344090807924</v>
      </c>
      <c r="T25" s="15">
        <f>'WEEKLY COMPETITIVE REPORT'!T25/X4</f>
        <v>121880.07579859231</v>
      </c>
      <c r="U25" s="15">
        <f t="shared" si="4"/>
        <v>555.3407069378916</v>
      </c>
      <c r="V25" s="26">
        <f t="shared" si="5"/>
        <v>125767.46074715756</v>
      </c>
      <c r="W25" s="23">
        <f>'WEEKLY COMPETITIVE REPORT'!W25</f>
        <v>20548</v>
      </c>
      <c r="X25" s="57">
        <f>'WEEKLY COMPETITIVE REPORT'!X25</f>
        <v>21193</v>
      </c>
    </row>
    <row r="26" spans="1:24" ht="12.75" customHeight="1">
      <c r="A26" s="51">
        <v>13</v>
      </c>
      <c r="B26" s="4">
        <f>'WEEKLY COMPETITIVE REPORT'!B26</f>
        <v>13</v>
      </c>
      <c r="C26" s="4" t="str">
        <f>'WEEKLY COMPETITIVE REPORT'!C26</f>
        <v>NINE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4</v>
      </c>
      <c r="G26" s="38">
        <f>'WEEKLY COMPETITIVE REPORT'!G26</f>
        <v>4</v>
      </c>
      <c r="H26" s="15">
        <f>'WEEKLY COMPETITIVE REPORT'!H26/X4</f>
        <v>2267.190037899296</v>
      </c>
      <c r="I26" s="15">
        <f>'WEEKLY COMPETITIVE REPORT'!I26/X4</f>
        <v>2464.8077964266377</v>
      </c>
      <c r="J26" s="23">
        <f>'WEEKLY COMPETITIVE REPORT'!J26</f>
        <v>354</v>
      </c>
      <c r="K26" s="23">
        <f>'WEEKLY COMPETITIVE REPORT'!K26</f>
        <v>375</v>
      </c>
      <c r="L26" s="65">
        <f>'WEEKLY COMPETITIVE REPORT'!L26</f>
        <v>-8.017572762218563</v>
      </c>
      <c r="M26" s="15">
        <f t="shared" si="3"/>
        <v>566.797509474824</v>
      </c>
      <c r="N26" s="38">
        <f>'WEEKLY COMPETITIVE REPORT'!N26</f>
        <v>4</v>
      </c>
      <c r="O26" s="15">
        <f>'WEEKLY COMPETITIVE REPORT'!O26/X4</f>
        <v>3609.9079588521927</v>
      </c>
      <c r="P26" s="15">
        <f>'WEEKLY COMPETITIVE REPORT'!P26/X4</f>
        <v>4024.09312398484</v>
      </c>
      <c r="Q26" s="23">
        <f>'WEEKLY COMPETITIVE REPORT'!Q26</f>
        <v>585</v>
      </c>
      <c r="R26" s="23">
        <f>'WEEKLY COMPETITIVE REPORT'!R26</f>
        <v>654</v>
      </c>
      <c r="S26" s="65">
        <f>'WEEKLY COMPETITIVE REPORT'!S26</f>
        <v>-10.292633703329969</v>
      </c>
      <c r="T26" s="15">
        <f>'WEEKLY COMPETITIVE REPORT'!T26/X4</f>
        <v>20024.363833243096</v>
      </c>
      <c r="U26" s="15">
        <f t="shared" si="4"/>
        <v>902.4769897130482</v>
      </c>
      <c r="V26" s="26">
        <f t="shared" si="5"/>
        <v>23634.27179209529</v>
      </c>
      <c r="W26" s="23">
        <f>'WEEKLY COMPETITIVE REPORT'!W26</f>
        <v>3335</v>
      </c>
      <c r="X26" s="57">
        <f>'WEEKLY COMPETITIVE REPORT'!X26</f>
        <v>3920</v>
      </c>
    </row>
    <row r="27" spans="1:24" ht="12.75" customHeight="1">
      <c r="A27" s="51">
        <v>14</v>
      </c>
      <c r="B27" s="4">
        <f>'WEEKLY COMPETITIVE REPORT'!B27</f>
        <v>12</v>
      </c>
      <c r="C27" s="4" t="str">
        <f>'WEEKLY COMPETITIVE REPORT'!C27</f>
        <v>A HURT LOCKER</v>
      </c>
      <c r="D27" s="4" t="str">
        <f>'WEEKLY COMPETITIVE REPORT'!D27</f>
        <v>INDEP</v>
      </c>
      <c r="E27" s="4" t="str">
        <f>'WEEKLY COMPETITIVE REPORT'!E27</f>
        <v>Cinemania</v>
      </c>
      <c r="F27" s="38">
        <f>'WEEKLY COMPETITIVE REPORT'!F27</f>
        <v>6</v>
      </c>
      <c r="G27" s="38">
        <f>'WEEKLY COMPETITIVE REPORT'!G27</f>
        <v>2</v>
      </c>
      <c r="H27" s="15">
        <f>'WEEKLY COMPETITIVE REPORT'!H27/X4</f>
        <v>2569.030860855441</v>
      </c>
      <c r="I27" s="15">
        <f>'WEEKLY COMPETITIVE REPORT'!I27/X17</f>
        <v>0.5521361332367849</v>
      </c>
      <c r="J27" s="23">
        <f>'WEEKLY COMPETITIVE REPORT'!J27</f>
        <v>306</v>
      </c>
      <c r="K27" s="23">
        <f>'WEEKLY COMPETITIVE REPORT'!K27</f>
        <v>560</v>
      </c>
      <c r="L27" s="65">
        <f>'WEEKLY COMPETITIVE REPORT'!L27</f>
        <v>-37.770491803278695</v>
      </c>
      <c r="M27" s="15">
        <f t="shared" si="3"/>
        <v>1284.5154304277205</v>
      </c>
      <c r="N27" s="38">
        <f>'WEEKLY COMPETITIVE REPORT'!N27</f>
        <v>2</v>
      </c>
      <c r="O27" s="15">
        <f>'WEEKLY COMPETITIVE REPORT'!O27/X4</f>
        <v>3488.088792636708</v>
      </c>
      <c r="P27" s="15">
        <f>'WEEKLY COMPETITIVE REPORT'!P27/X17</f>
        <v>0.7903692976104272</v>
      </c>
      <c r="Q27" s="23">
        <f>'WEEKLY COMPETITIVE REPORT'!Q27</f>
        <v>451</v>
      </c>
      <c r="R27" s="23">
        <f>'WEEKLY COMPETITIVE REPORT'!R27</f>
        <v>850</v>
      </c>
      <c r="S27" s="65">
        <f>'WEEKLY COMPETITIVE REPORT'!S27</f>
        <v>-40.97572148419606</v>
      </c>
      <c r="T27" s="15">
        <f>'WEEKLY COMPETITIVE REPORT'!T27/X17</f>
        <v>3.930847212165098</v>
      </c>
      <c r="U27" s="15">
        <f t="shared" si="4"/>
        <v>1744.044396318354</v>
      </c>
      <c r="V27" s="26">
        <f t="shared" si="5"/>
        <v>3492.0196398488733</v>
      </c>
      <c r="W27" s="23">
        <f>'WEEKLY COMPETITIVE REPORT'!W27</f>
        <v>4416</v>
      </c>
      <c r="X27" s="57">
        <f>'WEEKLY COMPETITIVE REPORT'!X27</f>
        <v>4867</v>
      </c>
    </row>
    <row r="28" spans="1:24" ht="12.75">
      <c r="A28" s="51">
        <v>15</v>
      </c>
      <c r="B28" s="4">
        <f>'WEEKLY COMPETITIVE REPORT'!B28</f>
        <v>14</v>
      </c>
      <c r="C28" s="4" t="str">
        <f>'WEEKLY COMPETITIVE REPORT'!C28</f>
        <v>INVICTUS</v>
      </c>
      <c r="D28" s="4" t="str">
        <f>'WEEKLY COMPETITIVE REPORT'!D28</f>
        <v>WB</v>
      </c>
      <c r="E28" s="4" t="str">
        <f>'WEEKLY COMPETITIVE REPORT'!E28</f>
        <v>Blitz</v>
      </c>
      <c r="F28" s="38">
        <f>'WEEKLY COMPETITIVE REPORT'!F28</f>
        <v>5</v>
      </c>
      <c r="G28" s="38">
        <f>'WEEKLY COMPETITIVE REPORT'!G28</f>
        <v>5</v>
      </c>
      <c r="H28" s="15">
        <f>'WEEKLY COMPETITIVE REPORT'!H28/X4</f>
        <v>1903.0860855441256</v>
      </c>
      <c r="I28" s="15">
        <f>'WEEKLY COMPETITIVE REPORT'!I28/X17</f>
        <v>0.38667632150615494</v>
      </c>
      <c r="J28" s="23">
        <f>'WEEKLY COMPETITIVE REPORT'!J28</f>
        <v>281</v>
      </c>
      <c r="K28" s="23">
        <f>'WEEKLY COMPETITIVE REPORT'!K28</f>
        <v>503</v>
      </c>
      <c r="L28" s="65">
        <f>'WEEKLY COMPETITIVE REPORT'!L28</f>
        <v>-34.17602996254682</v>
      </c>
      <c r="M28" s="15">
        <f t="shared" si="3"/>
        <v>380.6172171088251</v>
      </c>
      <c r="N28" s="38">
        <f>'WEEKLY COMPETITIVE REPORT'!N28</f>
        <v>5</v>
      </c>
      <c r="O28" s="15">
        <f>'WEEKLY COMPETITIVE REPORT'!O28/X4</f>
        <v>3389.2799133730373</v>
      </c>
      <c r="P28" s="15">
        <f>'WEEKLY COMPETITIVE REPORT'!P28/X17</f>
        <v>0.5333091962346126</v>
      </c>
      <c r="Q28" s="23">
        <f>'WEEKLY COMPETITIVE REPORT'!Q28</f>
        <v>546</v>
      </c>
      <c r="R28" s="23">
        <f>'WEEKLY COMPETITIVE REPORT'!R28</f>
        <v>701</v>
      </c>
      <c r="S28" s="65">
        <f>'WEEKLY COMPETITIVE REPORT'!S28</f>
        <v>-15.003394433129671</v>
      </c>
      <c r="T28" s="15">
        <f>'WEEKLY COMPETITIVE REPORT'!T28/X17</f>
        <v>5.320782041998552</v>
      </c>
      <c r="U28" s="15">
        <f t="shared" si="4"/>
        <v>677.8559826746075</v>
      </c>
      <c r="V28" s="26">
        <f t="shared" si="5"/>
        <v>3394.6006954150357</v>
      </c>
      <c r="W28" s="23">
        <f>'WEEKLY COMPETITIVE REPORT'!W28</f>
        <v>6465</v>
      </c>
      <c r="X28" s="57">
        <f>'WEEKLY COMPETITIVE REPORT'!X28</f>
        <v>7011</v>
      </c>
    </row>
    <row r="29" spans="1:24" ht="12.75">
      <c r="A29" s="51">
        <v>16</v>
      </c>
      <c r="B29" s="4">
        <f>'WEEKLY COMPETITIVE REPORT'!B29</f>
        <v>18</v>
      </c>
      <c r="C29" s="4" t="str">
        <f>'WEEKLY COMPETITIVE REPORT'!C29</f>
        <v>PRINCESS AND THE FROG</v>
      </c>
      <c r="D29" s="4" t="str">
        <f>'WEEKLY COMPETITIVE REPORT'!D29</f>
        <v>WDI</v>
      </c>
      <c r="E29" s="4" t="str">
        <f>'WEEKLY COMPETITIVE REPORT'!E29</f>
        <v>CENEX</v>
      </c>
      <c r="F29" s="38">
        <f>'WEEKLY COMPETITIVE REPORT'!F29</f>
        <v>10</v>
      </c>
      <c r="G29" s="38">
        <f>'WEEKLY COMPETITIVE REPORT'!G29</f>
        <v>9</v>
      </c>
      <c r="H29" s="15">
        <f>'WEEKLY COMPETITIVE REPORT'!H29/X4</f>
        <v>2287.4932322685436</v>
      </c>
      <c r="I29" s="15">
        <f>'WEEKLY COMPETITIVE REPORT'!I29/X17</f>
        <v>0.2945329471397538</v>
      </c>
      <c r="J29" s="23">
        <f>'WEEKLY COMPETITIVE REPORT'!J29</f>
        <v>758</v>
      </c>
      <c r="K29" s="23">
        <f>'WEEKLY COMPETITIVE REPORT'!K29</f>
        <v>343</v>
      </c>
      <c r="L29" s="65">
        <f>'WEEKLY COMPETITIVE REPORT'!L29</f>
        <v>3.8721573448063964</v>
      </c>
      <c r="M29" s="15">
        <f t="shared" si="3"/>
        <v>254.16591469650484</v>
      </c>
      <c r="N29" s="38">
        <f>'WEEKLY COMPETITIVE REPORT'!N29</f>
        <v>9</v>
      </c>
      <c r="O29" s="15">
        <f>'WEEKLY COMPETITIVE REPORT'!O29/X4</f>
        <v>2811.3156469951273</v>
      </c>
      <c r="P29" s="15">
        <f>'WEEKLY COMPETITIVE REPORT'!P29/X17</f>
        <v>0.33508327299058654</v>
      </c>
      <c r="Q29" s="23">
        <f>'WEEKLY COMPETITIVE REPORT'!Q29</f>
        <v>861</v>
      </c>
      <c r="R29" s="23">
        <f>'WEEKLY COMPETITIVE REPORT'!R29</f>
        <v>397</v>
      </c>
      <c r="S29" s="65">
        <f>'WEEKLY COMPETITIVE REPORT'!S29</f>
        <v>12.20961642355482</v>
      </c>
      <c r="T29" s="15">
        <f>'WEEKLY COMPETITIVE REPORT'!T29/X4</f>
        <v>117900.64970221982</v>
      </c>
      <c r="U29" s="15">
        <f t="shared" si="4"/>
        <v>312.3684052216808</v>
      </c>
      <c r="V29" s="26">
        <f t="shared" si="5"/>
        <v>120711.96534921494</v>
      </c>
      <c r="W29" s="23">
        <f>'WEEKLY COMPETITIVE REPORT'!W29</f>
        <v>21562</v>
      </c>
      <c r="X29" s="57">
        <f>'WEEKLY COMPETITIVE REPORT'!X29</f>
        <v>22423</v>
      </c>
    </row>
    <row r="30" spans="1:24" ht="12.75">
      <c r="A30" s="52">
        <v>17</v>
      </c>
      <c r="B30" s="4">
        <f>'WEEKLY COMPETITIVE REPORT'!B30</f>
        <v>17</v>
      </c>
      <c r="C30" s="4" t="str">
        <f>'WEEKLY COMPETITIVE REPORT'!C30</f>
        <v>AN EDUCATION</v>
      </c>
      <c r="D30" s="4" t="str">
        <f>'WEEKLY COMPETITIVE REPORT'!D30</f>
        <v>INDEP</v>
      </c>
      <c r="E30" s="4" t="str">
        <f>'WEEKLY COMPETITIVE REPORT'!E30</f>
        <v>Blitz</v>
      </c>
      <c r="F30" s="38">
        <f>'WEEKLY COMPETITIVE REPORT'!F30</f>
        <v>6</v>
      </c>
      <c r="G30" s="38">
        <f>'WEEKLY COMPETITIVE REPORT'!G30</f>
        <v>2</v>
      </c>
      <c r="H30" s="15">
        <f>'WEEKLY COMPETITIVE REPORT'!H30/X4</f>
        <v>1683.8115863562534</v>
      </c>
      <c r="I30" s="15">
        <f>'WEEKLY COMPETITIVE REPORT'!I30/X17</f>
        <v>0.25217233888486607</v>
      </c>
      <c r="J30" s="23">
        <f>'WEEKLY COMPETITIVE REPORT'!J30</f>
        <v>256</v>
      </c>
      <c r="K30" s="23">
        <f>'WEEKLY COMPETITIVE REPORT'!K30</f>
        <v>332</v>
      </c>
      <c r="L30" s="65">
        <f>'WEEKLY COMPETITIVE REPORT'!L30</f>
        <v>-10.696338837042347</v>
      </c>
      <c r="M30" s="15">
        <f t="shared" si="3"/>
        <v>841.9057931781267</v>
      </c>
      <c r="N30" s="38">
        <f>'WEEKLY COMPETITIVE REPORT'!N30</f>
        <v>2</v>
      </c>
      <c r="O30" s="15">
        <f>'WEEKLY COMPETITIVE REPORT'!O30/X4</f>
        <v>2548.727666486194</v>
      </c>
      <c r="P30" s="15">
        <f>'WEEKLY COMPETITIVE REPORT'!P30/X17</f>
        <v>0.3716509775524982</v>
      </c>
      <c r="Q30" s="23">
        <f>'WEEKLY COMPETITIVE REPORT'!Q30</f>
        <v>404</v>
      </c>
      <c r="R30" s="23">
        <f>'WEEKLY COMPETITIVE REPORT'!R30</f>
        <v>490</v>
      </c>
      <c r="S30" s="65">
        <f>'WEEKLY COMPETITIVE REPORT'!S30</f>
        <v>-8.280565026790072</v>
      </c>
      <c r="T30" s="15">
        <f>'WEEKLY COMPETITIVE REPORT'!T30/X4</f>
        <v>39783.4325933947</v>
      </c>
      <c r="U30" s="15">
        <f t="shared" si="4"/>
        <v>1274.363833243097</v>
      </c>
      <c r="V30" s="26">
        <f t="shared" si="5"/>
        <v>42332.16025988089</v>
      </c>
      <c r="W30" s="23">
        <f>'WEEKLY COMPETITIVE REPORT'!W30</f>
        <v>6465</v>
      </c>
      <c r="X30" s="57">
        <f>'WEEKLY COMPETITIVE REPORT'!X30</f>
        <v>6869</v>
      </c>
    </row>
    <row r="31" spans="1:24" ht="12.75">
      <c r="A31" s="51">
        <v>18</v>
      </c>
      <c r="B31" s="4" t="str">
        <f>'WEEKLY COMPETITIVE REPORT'!B31</f>
        <v>Ret</v>
      </c>
      <c r="C31" s="4" t="str">
        <f>'WEEKLY COMPETITIVE REPORT'!C31</f>
        <v>LEGION</v>
      </c>
      <c r="D31" s="4" t="str">
        <f>'WEEKLY COMPETITIVE REPORT'!D31</f>
        <v>SONY</v>
      </c>
      <c r="E31" s="4" t="str">
        <f>'WEEKLY COMPETITIVE REPORT'!E31</f>
        <v>CF</v>
      </c>
      <c r="F31" s="38">
        <f>'WEEKLY COMPETITIVE REPORT'!F31</f>
        <v>5</v>
      </c>
      <c r="G31" s="38">
        <f>'WEEKLY COMPETITIVE REPORT'!G31</f>
        <v>5</v>
      </c>
      <c r="H31" s="15">
        <f>'WEEKLY COMPETITIVE REPORT'!H31/X4</f>
        <v>1915.268002165674</v>
      </c>
      <c r="I31" s="15">
        <f>'WEEKLY COMPETITIVE REPORT'!I31/X17</f>
        <v>0.10879797248370746</v>
      </c>
      <c r="J31" s="23">
        <f>'WEEKLY COMPETITIVE REPORT'!J31</f>
        <v>314</v>
      </c>
      <c r="K31" s="23">
        <f>'WEEKLY COMPETITIVE REPORT'!K31</f>
        <v>127</v>
      </c>
      <c r="L31" s="65">
        <f>'WEEKLY COMPETITIVE REPORT'!L31</f>
        <v>135.44093178036607</v>
      </c>
      <c r="M31" s="15">
        <f t="shared" si="3"/>
        <v>383.0536004331348</v>
      </c>
      <c r="N31" s="38">
        <f>'WEEKLY COMPETITIVE REPORT'!N31</f>
        <v>5</v>
      </c>
      <c r="O31" s="15">
        <f>'WEEKLY COMPETITIVE REPORT'!O31/X4</f>
        <v>2384.948565240931</v>
      </c>
      <c r="P31" s="15">
        <f>'WEEKLY COMPETITIVE REPORT'!P31/X17</f>
        <v>0.1497103548153512</v>
      </c>
      <c r="Q31" s="23">
        <f>'WEEKLY COMPETITIVE REPORT'!Q31</f>
        <v>402</v>
      </c>
      <c r="R31" s="23">
        <f>'WEEKLY COMPETITIVE REPORT'!R31</f>
        <v>181</v>
      </c>
      <c r="S31" s="65">
        <f>'WEEKLY COMPETITIVE REPORT'!S31</f>
        <v>113.05925030229744</v>
      </c>
      <c r="T31" s="15">
        <f>'WEEKLY COMPETITIVE REPORT'!T31/X4</f>
        <v>27384.94856524093</v>
      </c>
      <c r="U31" s="15">
        <f t="shared" si="4"/>
        <v>476.9897130481862</v>
      </c>
      <c r="V31" s="26">
        <f t="shared" si="5"/>
        <v>29769.897130481862</v>
      </c>
      <c r="W31" s="23">
        <f>'WEEKLY COMPETITIVE REPORT'!W31</f>
        <v>4569</v>
      </c>
      <c r="X31" s="57">
        <f>'WEEKLY COMPETITIVE REPORT'!X31</f>
        <v>4971</v>
      </c>
    </row>
    <row r="32" spans="1:24" ht="12.75">
      <c r="A32" s="51">
        <v>19</v>
      </c>
      <c r="B32" s="4">
        <f>'WEEKLY COMPETITIVE REPORT'!B32</f>
        <v>19</v>
      </c>
      <c r="C32" s="4" t="str">
        <f>'WEEKLY COMPETITIVE REPORT'!C32</f>
        <v>UN PROPHETE</v>
      </c>
      <c r="D32" s="4" t="str">
        <f>'WEEKLY COMPETITIVE REPORT'!D32</f>
        <v>INDEP</v>
      </c>
      <c r="E32" s="4" t="str">
        <f>'WEEKLY COMPETITIVE REPORT'!E32</f>
        <v>CF</v>
      </c>
      <c r="F32" s="38">
        <f>'WEEKLY COMPETITIVE REPORT'!F32</f>
        <v>1</v>
      </c>
      <c r="G32" s="38">
        <f>'WEEKLY COMPETITIVE REPORT'!G32</f>
        <v>1</v>
      </c>
      <c r="H32" s="15">
        <f>'WEEKLY COMPETITIVE REPORT'!H32/X4</f>
        <v>1599.8917162966973</v>
      </c>
      <c r="I32" s="15">
        <f>'WEEKLY COMPETITIVE REPORT'!I32/X17</f>
        <v>0.139934829833454</v>
      </c>
      <c r="J32" s="23">
        <f>'WEEKLY COMPETITIVE REPORT'!J32</f>
        <v>195</v>
      </c>
      <c r="K32" s="23">
        <f>'WEEKLY COMPETITIVE REPORT'!K32</f>
        <v>143</v>
      </c>
      <c r="L32" s="65">
        <f>'WEEKLY COMPETITIVE REPORT'!L32</f>
        <v>52.91073738680464</v>
      </c>
      <c r="M32" s="15">
        <f t="shared" si="3"/>
        <v>1599.8917162966973</v>
      </c>
      <c r="N32" s="38">
        <f>'WEEKLY COMPETITIVE REPORT'!N32</f>
        <v>1</v>
      </c>
      <c r="O32" s="15">
        <f>'WEEKLY COMPETITIVE REPORT'!O32/X4</f>
        <v>2322.685435841906</v>
      </c>
      <c r="P32" s="15">
        <f>'WEEKLY COMPETITIVE REPORT'!P32/X17</f>
        <v>0.3097393193338161</v>
      </c>
      <c r="Q32" s="23">
        <f>'WEEKLY COMPETITIVE REPORT'!Q32</f>
        <v>302</v>
      </c>
      <c r="R32" s="23">
        <f>'WEEKLY COMPETITIVE REPORT'!R32</f>
        <v>335</v>
      </c>
      <c r="S32" s="65">
        <f>'WEEKLY COMPETITIVE REPORT'!S32</f>
        <v>0.2922267679719397</v>
      </c>
      <c r="T32" s="15">
        <f>'WEEKLY COMPETITIVE REPORT'!T32/X4</f>
        <v>7766.648619382783</v>
      </c>
      <c r="U32" s="15">
        <f t="shared" si="4"/>
        <v>2322.685435841906</v>
      </c>
      <c r="V32" s="26">
        <f t="shared" si="5"/>
        <v>10089.334055224688</v>
      </c>
      <c r="W32" s="23">
        <f>'WEEKLY COMPETITIVE REPORT'!W32</f>
        <v>1316</v>
      </c>
      <c r="X32" s="57">
        <f>'WEEKLY COMPETITIVE REPORT'!X32</f>
        <v>1618</v>
      </c>
    </row>
    <row r="33" spans="1:24" ht="13.5" thickBot="1">
      <c r="A33" s="51">
        <v>20</v>
      </c>
      <c r="B33" s="4">
        <f>'WEEKLY COMPETITIVE REPORT'!B33</f>
        <v>16</v>
      </c>
      <c r="C33" s="4" t="str">
        <f>'WEEKLY COMPETITIVE REPORT'!C33</f>
        <v>NEKA OSTANE MEDJU NAMA</v>
      </c>
      <c r="D33" s="4" t="str">
        <f>'WEEKLY COMPETITIVE REPORT'!D33</f>
        <v>INDEP</v>
      </c>
      <c r="E33" s="4" t="str">
        <f>'WEEKLY COMPETITIVE REPORT'!E33</f>
        <v>Cinemania</v>
      </c>
      <c r="F33" s="38">
        <f>'WEEKLY COMPETITIVE REPORT'!F33</f>
        <v>3</v>
      </c>
      <c r="G33" s="38">
        <f>'WEEKLY COMPETITIVE REPORT'!G33</f>
        <v>2</v>
      </c>
      <c r="H33" s="15">
        <f>'WEEKLY COMPETITIVE REPORT'!H33/X4</f>
        <v>1501.0828370330264</v>
      </c>
      <c r="I33" s="15">
        <f>'WEEKLY COMPETITIVE REPORT'!I33/X17</f>
        <v>0.2644822592324403</v>
      </c>
      <c r="J33" s="23">
        <f>'WEEKLY COMPETITIVE REPORT'!J33</f>
        <v>224</v>
      </c>
      <c r="K33" s="23">
        <f>'WEEKLY COMPETITIVE REPORT'!K33</f>
        <v>270</v>
      </c>
      <c r="L33" s="65">
        <f>'WEEKLY COMPETITIVE REPORT'!L33</f>
        <v>-24.093086926762496</v>
      </c>
      <c r="M33" s="15">
        <f t="shared" si="3"/>
        <v>750.5414185165132</v>
      </c>
      <c r="N33" s="38">
        <f>'WEEKLY COMPETITIVE REPORT'!N33</f>
        <v>2</v>
      </c>
      <c r="O33" s="15">
        <f>'WEEKLY COMPETITIVE REPORT'!O33/X4</f>
        <v>2184.6237141310235</v>
      </c>
      <c r="P33" s="15">
        <f>'WEEKLY COMPETITIVE REPORT'!P33/X17</f>
        <v>0.40278783490224473</v>
      </c>
      <c r="Q33" s="23">
        <f>'WEEKLY COMPETITIVE REPORT'!Q33</f>
        <v>340</v>
      </c>
      <c r="R33" s="23">
        <f>'WEEKLY COMPETITIVE REPORT'!R33</f>
        <v>476</v>
      </c>
      <c r="S33" s="65">
        <f>'WEEKLY COMPETITIVE REPORT'!S33</f>
        <v>-27.460674157303373</v>
      </c>
      <c r="T33" s="15">
        <f>'WEEKLY COMPETITIVE REPORT'!T33/X4</f>
        <v>7751.759610178668</v>
      </c>
      <c r="U33" s="15">
        <f t="shared" si="4"/>
        <v>1092.3118570655117</v>
      </c>
      <c r="V33" s="26">
        <f t="shared" si="5"/>
        <v>9936.38332430969</v>
      </c>
      <c r="W33" s="23">
        <f>'WEEKLY COMPETITIVE REPORT'!W33</f>
        <v>1290</v>
      </c>
      <c r="X33" s="57">
        <f>'WEEKLY COMPETITIVE REPORT'!X33</f>
        <v>1630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131</v>
      </c>
      <c r="H34" s="33">
        <f>SUM(H14:H33)</f>
        <v>110028.42447211697</v>
      </c>
      <c r="I34" s="32">
        <f>SUM(I14:I33)</f>
        <v>135713.96408201728</v>
      </c>
      <c r="J34" s="32">
        <f>SUM(J14:J33)</f>
        <v>16970</v>
      </c>
      <c r="K34" s="32">
        <f>SUM(K14:K33)</f>
        <v>22704</v>
      </c>
      <c r="L34" s="65">
        <f>'WEEKLY COMPETITIVE REPORT'!L34</f>
        <v>-27.250353505521844</v>
      </c>
      <c r="M34" s="33">
        <f>H34/G34</f>
        <v>839.9116371917326</v>
      </c>
      <c r="N34" s="41">
        <f>'WEEKLY COMPETITIVE REPORT'!N34</f>
        <v>131</v>
      </c>
      <c r="O34" s="32">
        <f>SUM(O14:O33)</f>
        <v>154274.4991878722</v>
      </c>
      <c r="P34" s="32">
        <f>SUM(P14:P33)</f>
        <v>183795.52935842882</v>
      </c>
      <c r="Q34" s="32">
        <f>SUM(Q14:Q33)</f>
        <v>25150</v>
      </c>
      <c r="R34" s="32">
        <f>SUM(R14:R33)</f>
        <v>32807</v>
      </c>
      <c r="S34" s="66">
        <f>O34/P34-100%</f>
        <v>-0.16061886964065486</v>
      </c>
      <c r="T34" s="32">
        <f>SUM(T14:T33)</f>
        <v>3400047.15092541</v>
      </c>
      <c r="U34" s="33">
        <f>O34/N34</f>
        <v>1177.6679327318489</v>
      </c>
      <c r="V34" s="32">
        <f>SUM(V14:V33)</f>
        <v>3554321.6501132823</v>
      </c>
      <c r="W34" s="32">
        <f>SUM(W14:W33)</f>
        <v>534727</v>
      </c>
      <c r="X34" s="36">
        <f>SUM(X14:X33)</f>
        <v>559877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2010-04-01T12:07:05Z</dcterms:modified>
  <cp:category/>
  <cp:version/>
  <cp:contentType/>
  <cp:contentStatus/>
</cp:coreProperties>
</file>