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240" windowWidth="17880" windowHeight="9930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<sst xmlns="http://schemas.openxmlformats.org/spreadsheetml/2006/main" count="242" uniqueCount="79">
  <si>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</si>
  <si>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</si>
  <si>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</si>
  <si>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</si>
  <si>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</si>
  <si>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</si>
  <si>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</si>
  <si>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</si>
  <si>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</si>
  <si>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</si>
  <si>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</si>
  <si>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</si>
  <si>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</si>
  <si>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</si>
  <si>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</si>
  <si>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</si>
  <si>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</si>
  <si>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</si>
  <si>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</si>
  <si>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</si>
  <si>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</si>
  <si>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</si>
  <si>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</si>
  <si>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</si>
  <si>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</si>
  <si>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</si>
  <si>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</si>
  <si>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</si>
  <si>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</si>
  <si>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</si>
  <si>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</si>
  <si>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</si>
  <si>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</si>
  <si>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</si>
  <si>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</si>
  <si>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</si>
  <si>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</si>
  <si>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</si>
  <si>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</si>
  <si>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</si>
  <si>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</si>
  <si>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</si>
  <si>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CF</t>
  </si>
  <si>
    <t>WB</t>
  </si>
  <si>
    <t>Blitz</t>
  </si>
  <si>
    <t>INDEP</t>
  </si>
  <si>
    <t>All amounts in Euro (L.C.)</t>
  </si>
  <si>
    <t>All amounts in $ US</t>
  </si>
  <si>
    <t>WDI</t>
  </si>
  <si>
    <t>CENEX</t>
  </si>
  <si>
    <t>UNI</t>
  </si>
  <si>
    <t>PAR</t>
  </si>
  <si>
    <t>SONY</t>
  </si>
  <si>
    <t>THE WOLFMAN</t>
  </si>
  <si>
    <t>INVICTUS</t>
  </si>
  <si>
    <t>LAW ABIDING CITIZEN</t>
  </si>
  <si>
    <t>LEAP YEAR</t>
  </si>
  <si>
    <t>ALICE IN WONDERLAND</t>
  </si>
  <si>
    <t>SHUTTER ISLAND</t>
  </si>
  <si>
    <t>GREEN ZONE</t>
  </si>
  <si>
    <t>New</t>
  </si>
  <si>
    <t>BOUNTY HUNTER</t>
  </si>
  <si>
    <t>HOW TO TRAIN YOUR DRAGON</t>
  </si>
  <si>
    <t>TRIAGE</t>
  </si>
  <si>
    <t>REMEMBER ME</t>
  </si>
  <si>
    <t>SHE'S OUT OF MY LEAGUE</t>
  </si>
  <si>
    <t>SOUL KITCHEN</t>
  </si>
  <si>
    <t>CLASH OF THE TITANS</t>
  </si>
  <si>
    <t>ANTICHRIST</t>
  </si>
  <si>
    <t>WHEN IN ROME</t>
  </si>
  <si>
    <t>30 - Apr</t>
  </si>
  <si>
    <t>02 - May</t>
  </si>
  <si>
    <t>29 - Apr</t>
  </si>
  <si>
    <t>05 - May</t>
  </si>
  <si>
    <t>NA PUTU</t>
  </si>
  <si>
    <t>IRON MAN 2</t>
  </si>
  <si>
    <t>Ret</t>
  </si>
  <si>
    <t>VERONIKA DECIDES TO DIE</t>
  </si>
  <si>
    <t>Kolosej</t>
  </si>
</sst>
</file>

<file path=xl/styles.xml><?xml version="1.0" encoding="utf-8"?>
<styleSheet xmlns="http://schemas.openxmlformats.org/spreadsheetml/2006/main">
  <numFmts count="47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7" borderId="0" applyNumberFormat="0" applyBorder="0" applyAlignment="0" applyProtection="0"/>
    <xf numFmtId="0" fontId="0" fillId="4" borderId="7" applyNumberFormat="0" applyFon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16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4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6" fillId="0" borderId="17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8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6" fillId="0" borderId="29" xfId="0" applyNumberFormat="1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16" xfId="0" applyFont="1" applyBorder="1" applyAlignment="1">
      <alignment/>
    </xf>
    <xf numFmtId="16" fontId="5" fillId="0" borderId="32" xfId="0" applyNumberFormat="1" applyFont="1" applyBorder="1" applyAlignment="1">
      <alignment/>
    </xf>
    <xf numFmtId="16" fontId="5" fillId="0" borderId="33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8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4" fontId="6" fillId="0" borderId="30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4" xfId="0" applyNumberFormat="1" applyFont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36" xfId="0" applyNumberFormat="1" applyFont="1" applyBorder="1" applyAlignment="1" applyProtection="1">
      <alignment horizontal="right"/>
      <protection locked="0"/>
    </xf>
    <xf numFmtId="3" fontId="6" fillId="0" borderId="36" xfId="0" applyNumberFormat="1" applyFont="1" applyBorder="1" applyAlignment="1">
      <alignment/>
    </xf>
    <xf numFmtId="3" fontId="6" fillId="0" borderId="18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16" fontId="5" fillId="0" borderId="12" xfId="0" applyNumberFormat="1" applyFont="1" applyBorder="1" applyAlignment="1" quotePrefix="1">
      <alignment/>
    </xf>
    <xf numFmtId="16" fontId="5" fillId="0" borderId="15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16" fontId="5" fillId="0" borderId="33" xfId="0" applyNumberFormat="1" applyFont="1" applyBorder="1" applyAlignment="1" quotePrefix="1">
      <alignment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 quotePrefix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Followed Hyperlink" xfId="53"/>
    <cellStyle name="Percent" xfId="54"/>
    <cellStyle name="Output" xfId="55"/>
    <cellStyle name="Title" xfId="56"/>
    <cellStyle name="Total" xfId="57"/>
    <cellStyle name="Currency" xfId="58"/>
    <cellStyle name="Currency [0]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X40"/>
  <sheetViews>
    <sheetView showGridLines="0" tabSelected="1" zoomScalePageLayoutView="0" workbookViewId="0" topLeftCell="A1">
      <selection activeCell="L15" sqref="L15"/>
    </sheetView>
  </sheetViews>
  <sheetFormatPr defaultColWidth="9.140625" defaultRowHeight="12.75"/>
  <cols>
    <col min="1" max="2" width="4.7109375" style="0" customWidth="1"/>
    <col min="3" max="3" width="28.574218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281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39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38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85" t="s">
        <v>70</v>
      </c>
      <c r="K4" s="21"/>
      <c r="L4" s="86" t="s">
        <v>71</v>
      </c>
      <c r="M4" s="27"/>
      <c r="N4" s="9"/>
      <c r="O4" s="9"/>
      <c r="P4" s="9"/>
      <c r="Q4" s="9"/>
      <c r="R4" s="9"/>
      <c r="S4" s="9"/>
      <c r="T4" s="30"/>
      <c r="U4" s="40"/>
      <c r="V4" s="61" t="s">
        <v>3</v>
      </c>
      <c r="W4" s="22" t="s">
        <v>0</v>
      </c>
      <c r="X4" s="72">
        <v>0.778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84" t="s">
        <v>72</v>
      </c>
      <c r="K5" s="8"/>
      <c r="L5" s="87" t="s">
        <v>73</v>
      </c>
      <c r="M5" s="27"/>
      <c r="N5" s="9"/>
      <c r="O5" s="9"/>
      <c r="P5" s="9"/>
      <c r="Q5" s="9"/>
      <c r="R5" s="9"/>
      <c r="S5" s="9"/>
      <c r="T5" s="30"/>
      <c r="U5" s="30"/>
      <c r="V5" s="71"/>
      <c r="W5" s="21"/>
      <c r="X5" s="70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2" t="s">
        <v>6</v>
      </c>
      <c r="H7" s="9"/>
      <c r="I7" s="10" t="s">
        <v>7</v>
      </c>
      <c r="J7" s="42">
        <v>18</v>
      </c>
      <c r="K7" s="10" t="s">
        <v>7</v>
      </c>
      <c r="L7" s="9"/>
      <c r="M7" s="9"/>
      <c r="N7" s="42"/>
      <c r="O7" s="9"/>
      <c r="P7" s="10" t="s">
        <v>7</v>
      </c>
      <c r="Q7" s="9"/>
      <c r="R7" s="10" t="s">
        <v>7</v>
      </c>
      <c r="S7" s="9"/>
      <c r="T7" s="10" t="s">
        <v>7</v>
      </c>
      <c r="U7" s="10"/>
      <c r="V7" s="43"/>
      <c r="W7" s="10" t="s">
        <v>7</v>
      </c>
      <c r="X7" s="28"/>
    </row>
    <row r="8" spans="1:24" ht="12.75">
      <c r="A8" s="10"/>
      <c r="B8" s="9" t="s">
        <v>29</v>
      </c>
      <c r="C8" s="11" t="s">
        <v>10</v>
      </c>
      <c r="D8" s="10"/>
      <c r="E8" s="10"/>
      <c r="F8" s="10"/>
      <c r="G8" s="10"/>
      <c r="H8" s="10"/>
      <c r="I8" s="10" t="s">
        <v>9</v>
      </c>
      <c r="J8" s="42"/>
      <c r="K8" s="10" t="s">
        <v>9</v>
      </c>
      <c r="L8" s="9"/>
      <c r="M8" s="9"/>
      <c r="N8" s="42"/>
      <c r="O8" s="14"/>
      <c r="P8" s="10" t="s">
        <v>9</v>
      </c>
      <c r="Q8" s="10"/>
      <c r="R8" s="10" t="s">
        <v>9</v>
      </c>
      <c r="S8" s="10"/>
      <c r="T8" s="10" t="s">
        <v>9</v>
      </c>
      <c r="U8" s="10"/>
      <c r="V8" s="43" t="s">
        <v>5</v>
      </c>
      <c r="W8" s="10" t="s">
        <v>9</v>
      </c>
      <c r="X8" s="28">
        <v>40304</v>
      </c>
    </row>
    <row r="9" spans="1:24" ht="12.75">
      <c r="A9" s="9"/>
      <c r="B9" s="11"/>
      <c r="C9" s="12" t="s">
        <v>30</v>
      </c>
      <c r="D9" s="9"/>
      <c r="E9" s="9"/>
      <c r="F9" s="9" t="s">
        <v>0</v>
      </c>
      <c r="G9" s="60" t="s">
        <v>46</v>
      </c>
      <c r="H9" s="10"/>
      <c r="I9" s="10" t="s">
        <v>11</v>
      </c>
      <c r="J9" s="10"/>
      <c r="K9" s="10" t="s">
        <v>11</v>
      </c>
      <c r="L9" s="10"/>
      <c r="M9" s="10"/>
      <c r="N9" s="10"/>
      <c r="O9" s="10"/>
      <c r="P9" s="10" t="s">
        <v>11</v>
      </c>
      <c r="Q9" s="10"/>
      <c r="R9" s="10" t="s">
        <v>11</v>
      </c>
      <c r="S9" s="10"/>
      <c r="T9" s="10" t="s">
        <v>11</v>
      </c>
      <c r="U9" s="10"/>
      <c r="V9" s="10"/>
      <c r="W9" s="10" t="s">
        <v>11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12</v>
      </c>
      <c r="J10" s="10"/>
      <c r="K10" s="10" t="s">
        <v>12</v>
      </c>
      <c r="L10" s="10"/>
      <c r="M10" s="10"/>
      <c r="N10" s="10"/>
      <c r="O10" s="17"/>
      <c r="P10" s="10" t="s">
        <v>12</v>
      </c>
      <c r="Q10" s="10"/>
      <c r="R10" s="10" t="s">
        <v>12</v>
      </c>
      <c r="S10" s="10"/>
      <c r="T10" s="10" t="s">
        <v>12</v>
      </c>
      <c r="U10" s="10"/>
      <c r="V10" s="10"/>
      <c r="W10" s="10" t="s">
        <v>12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13</v>
      </c>
      <c r="B12" s="48" t="s">
        <v>14</v>
      </c>
      <c r="C12" s="48"/>
      <c r="D12" s="48"/>
      <c r="E12" s="48" t="s">
        <v>35</v>
      </c>
      <c r="F12" s="48" t="s">
        <v>15</v>
      </c>
      <c r="G12" s="48" t="s">
        <v>16</v>
      </c>
      <c r="H12" s="48" t="s">
        <v>33</v>
      </c>
      <c r="I12" s="48" t="s">
        <v>31</v>
      </c>
      <c r="J12" s="48" t="s">
        <v>33</v>
      </c>
      <c r="K12" s="48" t="s">
        <v>31</v>
      </c>
      <c r="L12" s="48" t="s">
        <v>17</v>
      </c>
      <c r="M12" s="49" t="s">
        <v>40</v>
      </c>
      <c r="N12" s="48" t="s">
        <v>16</v>
      </c>
      <c r="O12" s="48" t="s">
        <v>32</v>
      </c>
      <c r="P12" s="48" t="s">
        <v>34</v>
      </c>
      <c r="Q12" s="48" t="s">
        <v>32</v>
      </c>
      <c r="R12" s="48" t="s">
        <v>18</v>
      </c>
      <c r="S12" s="48" t="s">
        <v>17</v>
      </c>
      <c r="T12" s="49" t="s">
        <v>20</v>
      </c>
      <c r="U12" s="49" t="s">
        <v>40</v>
      </c>
      <c r="V12" s="48" t="s">
        <v>19</v>
      </c>
      <c r="W12" s="48" t="s">
        <v>20</v>
      </c>
      <c r="X12" s="50" t="s">
        <v>19</v>
      </c>
    </row>
    <row r="13" spans="1:24" ht="13.5" thickBot="1">
      <c r="A13" s="53" t="s">
        <v>15</v>
      </c>
      <c r="B13" s="54" t="s">
        <v>15</v>
      </c>
      <c r="C13" s="54" t="s">
        <v>21</v>
      </c>
      <c r="D13" s="54" t="s">
        <v>22</v>
      </c>
      <c r="E13" s="54" t="s">
        <v>22</v>
      </c>
      <c r="F13" s="54" t="s">
        <v>16</v>
      </c>
      <c r="G13" s="54" t="s">
        <v>23</v>
      </c>
      <c r="H13" s="54" t="s">
        <v>24</v>
      </c>
      <c r="I13" s="54" t="s">
        <v>24</v>
      </c>
      <c r="J13" s="54" t="s">
        <v>25</v>
      </c>
      <c r="K13" s="54" t="s">
        <v>25</v>
      </c>
      <c r="L13" s="54" t="s">
        <v>26</v>
      </c>
      <c r="M13" s="55" t="s">
        <v>41</v>
      </c>
      <c r="N13" s="54" t="s">
        <v>23</v>
      </c>
      <c r="O13" s="54" t="s">
        <v>24</v>
      </c>
      <c r="P13" s="54" t="s">
        <v>24</v>
      </c>
      <c r="Q13" s="54" t="s">
        <v>25</v>
      </c>
      <c r="R13" s="54" t="s">
        <v>25</v>
      </c>
      <c r="S13" s="54" t="s">
        <v>26</v>
      </c>
      <c r="T13" s="55" t="s">
        <v>24</v>
      </c>
      <c r="U13" s="55" t="s">
        <v>41</v>
      </c>
      <c r="V13" s="54" t="s">
        <v>24</v>
      </c>
      <c r="W13" s="54" t="s">
        <v>25</v>
      </c>
      <c r="X13" s="56" t="s">
        <v>25</v>
      </c>
    </row>
    <row r="14" spans="1:24" ht="12.75">
      <c r="A14" s="73">
        <v>1</v>
      </c>
      <c r="B14" s="73" t="s">
        <v>60</v>
      </c>
      <c r="C14" s="4" t="s">
        <v>75</v>
      </c>
      <c r="D14" s="16" t="s">
        <v>51</v>
      </c>
      <c r="E14" s="16" t="s">
        <v>36</v>
      </c>
      <c r="F14" s="38">
        <v>1</v>
      </c>
      <c r="G14" s="38">
        <v>6</v>
      </c>
      <c r="H14" s="25">
        <v>23683</v>
      </c>
      <c r="I14" s="25"/>
      <c r="J14" s="25">
        <v>4783</v>
      </c>
      <c r="K14" s="25"/>
      <c r="L14" s="65"/>
      <c r="M14" s="15">
        <f aca="true" t="shared" si="0" ref="M14:M32">H14/G14</f>
        <v>3947.1666666666665</v>
      </c>
      <c r="N14" s="39">
        <v>6</v>
      </c>
      <c r="O14" s="15">
        <v>40220</v>
      </c>
      <c r="P14" s="15"/>
      <c r="Q14" s="15">
        <v>8852</v>
      </c>
      <c r="R14" s="15"/>
      <c r="S14" s="65"/>
      <c r="T14" s="76">
        <v>1222</v>
      </c>
      <c r="U14" s="15">
        <f aca="true" t="shared" si="1" ref="U14:U32">O14/N14</f>
        <v>6703.333333333333</v>
      </c>
      <c r="V14" s="76">
        <f aca="true" t="shared" si="2" ref="V14:V32">SUM(T14,O14)</f>
        <v>41442</v>
      </c>
      <c r="W14" s="76">
        <v>241</v>
      </c>
      <c r="X14" s="77">
        <f aca="true" t="shared" si="3" ref="X14:X32">SUM(W14,Q14)</f>
        <v>9093</v>
      </c>
    </row>
    <row r="15" spans="1:24" ht="12.75">
      <c r="A15" s="73">
        <v>2</v>
      </c>
      <c r="B15" s="73">
        <v>1</v>
      </c>
      <c r="C15" s="4" t="s">
        <v>67</v>
      </c>
      <c r="D15" s="16" t="s">
        <v>43</v>
      </c>
      <c r="E15" s="16" t="s">
        <v>44</v>
      </c>
      <c r="F15" s="38">
        <v>2</v>
      </c>
      <c r="G15" s="38">
        <v>15</v>
      </c>
      <c r="H15" s="25">
        <v>21560</v>
      </c>
      <c r="I15" s="25">
        <v>46792</v>
      </c>
      <c r="J15" s="15">
        <v>3893</v>
      </c>
      <c r="K15" s="15">
        <v>8426</v>
      </c>
      <c r="L15" s="65">
        <f aca="true" t="shared" si="4" ref="L15:L23">(H15/I15*100)-100</f>
        <v>-53.9237476491708</v>
      </c>
      <c r="M15" s="15">
        <f t="shared" si="0"/>
        <v>1437.3333333333333</v>
      </c>
      <c r="N15" s="39">
        <v>15</v>
      </c>
      <c r="O15" s="15">
        <v>37748</v>
      </c>
      <c r="P15" s="15">
        <v>85888</v>
      </c>
      <c r="Q15" s="15">
        <v>7477</v>
      </c>
      <c r="R15" s="15">
        <v>17103</v>
      </c>
      <c r="S15" s="65">
        <f aca="true" t="shared" si="5" ref="S15:S23">(O15/P15*100)-100</f>
        <v>-56.049739195231</v>
      </c>
      <c r="T15" s="76">
        <v>88647</v>
      </c>
      <c r="U15" s="15">
        <f t="shared" si="1"/>
        <v>2516.5333333333333</v>
      </c>
      <c r="V15" s="76">
        <f t="shared" si="2"/>
        <v>126395</v>
      </c>
      <c r="W15" s="76">
        <v>17779</v>
      </c>
      <c r="X15" s="77">
        <f t="shared" si="3"/>
        <v>25256</v>
      </c>
    </row>
    <row r="16" spans="1:24" ht="12.75">
      <c r="A16" s="73">
        <v>3</v>
      </c>
      <c r="B16" s="73">
        <v>2</v>
      </c>
      <c r="C16" s="4" t="s">
        <v>62</v>
      </c>
      <c r="D16" s="16" t="s">
        <v>51</v>
      </c>
      <c r="E16" s="16" t="s">
        <v>36</v>
      </c>
      <c r="F16" s="38">
        <v>5</v>
      </c>
      <c r="G16" s="38">
        <v>14</v>
      </c>
      <c r="H16" s="15">
        <v>12271</v>
      </c>
      <c r="I16" s="15">
        <v>14501</v>
      </c>
      <c r="J16" s="89">
        <v>2394</v>
      </c>
      <c r="K16" s="89">
        <v>2911</v>
      </c>
      <c r="L16" s="65">
        <f t="shared" si="4"/>
        <v>-15.378249775877535</v>
      </c>
      <c r="M16" s="15">
        <f t="shared" si="0"/>
        <v>876.5</v>
      </c>
      <c r="N16" s="74">
        <v>14</v>
      </c>
      <c r="O16" s="23">
        <v>19522</v>
      </c>
      <c r="P16" s="23">
        <v>32280</v>
      </c>
      <c r="Q16" s="23">
        <v>4027</v>
      </c>
      <c r="R16" s="23">
        <v>7086</v>
      </c>
      <c r="S16" s="65">
        <f t="shared" si="5"/>
        <v>-39.522924411400254</v>
      </c>
      <c r="T16" s="76">
        <v>194644</v>
      </c>
      <c r="U16" s="15">
        <f t="shared" si="1"/>
        <v>1394.4285714285713</v>
      </c>
      <c r="V16" s="76">
        <f t="shared" si="2"/>
        <v>214166</v>
      </c>
      <c r="W16" s="76">
        <v>40160</v>
      </c>
      <c r="X16" s="77">
        <f t="shared" si="3"/>
        <v>44187</v>
      </c>
    </row>
    <row r="17" spans="1:24" ht="12.75">
      <c r="A17" s="73">
        <v>4</v>
      </c>
      <c r="B17" s="73">
        <v>3</v>
      </c>
      <c r="C17" s="4" t="s">
        <v>65</v>
      </c>
      <c r="D17" s="16" t="s">
        <v>51</v>
      </c>
      <c r="E17" s="16" t="s">
        <v>36</v>
      </c>
      <c r="F17" s="38">
        <v>3</v>
      </c>
      <c r="G17" s="38">
        <v>8</v>
      </c>
      <c r="H17" s="15">
        <v>9452</v>
      </c>
      <c r="I17" s="15">
        <v>14784</v>
      </c>
      <c r="J17" s="15">
        <v>2009</v>
      </c>
      <c r="K17" s="15">
        <v>3167</v>
      </c>
      <c r="L17" s="65">
        <f t="shared" si="4"/>
        <v>-36.066017316017316</v>
      </c>
      <c r="M17" s="15">
        <f t="shared" si="0"/>
        <v>1181.5</v>
      </c>
      <c r="N17" s="74">
        <v>8</v>
      </c>
      <c r="O17" s="15">
        <v>16624</v>
      </c>
      <c r="P17" s="15">
        <v>27427</v>
      </c>
      <c r="Q17" s="15">
        <v>3896</v>
      </c>
      <c r="R17" s="15">
        <v>6650</v>
      </c>
      <c r="S17" s="65">
        <f t="shared" si="5"/>
        <v>-39.38819411528785</v>
      </c>
      <c r="T17" s="76">
        <v>63425</v>
      </c>
      <c r="U17" s="15">
        <f t="shared" si="1"/>
        <v>2078</v>
      </c>
      <c r="V17" s="76">
        <f t="shared" si="2"/>
        <v>80049</v>
      </c>
      <c r="W17" s="76">
        <v>15040</v>
      </c>
      <c r="X17" s="77">
        <f t="shared" si="3"/>
        <v>18936</v>
      </c>
    </row>
    <row r="18" spans="1:24" ht="13.5" customHeight="1">
      <c r="A18" s="73">
        <v>5</v>
      </c>
      <c r="B18" s="73">
        <v>4</v>
      </c>
      <c r="C18" s="4" t="s">
        <v>69</v>
      </c>
      <c r="D18" s="16" t="s">
        <v>48</v>
      </c>
      <c r="E18" s="16" t="s">
        <v>49</v>
      </c>
      <c r="F18" s="38">
        <v>2</v>
      </c>
      <c r="G18" s="38">
        <v>6</v>
      </c>
      <c r="H18" s="15">
        <v>8181</v>
      </c>
      <c r="I18" s="15">
        <v>11603</v>
      </c>
      <c r="J18" s="25">
        <v>1723</v>
      </c>
      <c r="K18" s="25">
        <v>2447</v>
      </c>
      <c r="L18" s="65">
        <f t="shared" si="4"/>
        <v>-29.49237266224253</v>
      </c>
      <c r="M18" s="15">
        <f t="shared" si="0"/>
        <v>1363.5</v>
      </c>
      <c r="N18" s="74">
        <v>6</v>
      </c>
      <c r="O18" s="23">
        <v>14312</v>
      </c>
      <c r="P18" s="23">
        <v>22662</v>
      </c>
      <c r="Q18" s="23">
        <v>3323</v>
      </c>
      <c r="R18" s="23">
        <v>5360</v>
      </c>
      <c r="S18" s="65">
        <f t="shared" si="5"/>
        <v>-36.84582119848204</v>
      </c>
      <c r="T18" s="76">
        <v>23326</v>
      </c>
      <c r="U18" s="15">
        <f t="shared" si="1"/>
        <v>2385.3333333333335</v>
      </c>
      <c r="V18" s="76">
        <f t="shared" si="2"/>
        <v>37638</v>
      </c>
      <c r="W18" s="76">
        <v>5502</v>
      </c>
      <c r="X18" s="77">
        <f t="shared" si="3"/>
        <v>8825</v>
      </c>
    </row>
    <row r="19" spans="1:24" ht="12.75">
      <c r="A19" s="73">
        <v>6</v>
      </c>
      <c r="B19" s="73">
        <v>5</v>
      </c>
      <c r="C19" s="4" t="s">
        <v>61</v>
      </c>
      <c r="D19" s="16" t="s">
        <v>52</v>
      </c>
      <c r="E19" s="16" t="s">
        <v>42</v>
      </c>
      <c r="F19" s="38">
        <v>5</v>
      </c>
      <c r="G19" s="38">
        <v>9</v>
      </c>
      <c r="H19" s="15">
        <v>5036</v>
      </c>
      <c r="I19" s="15">
        <v>8191</v>
      </c>
      <c r="J19" s="15">
        <v>1071</v>
      </c>
      <c r="K19" s="15">
        <v>1788</v>
      </c>
      <c r="L19" s="65">
        <f t="shared" si="4"/>
        <v>-38.51788548406788</v>
      </c>
      <c r="M19" s="15">
        <f t="shared" si="0"/>
        <v>559.5555555555555</v>
      </c>
      <c r="N19" s="74">
        <v>9</v>
      </c>
      <c r="O19" s="15">
        <v>8808</v>
      </c>
      <c r="P19" s="15">
        <v>15699</v>
      </c>
      <c r="Q19" s="15">
        <v>2054</v>
      </c>
      <c r="R19" s="15">
        <v>3815</v>
      </c>
      <c r="S19" s="65">
        <f t="shared" si="5"/>
        <v>-43.8945155742404</v>
      </c>
      <c r="T19" s="76">
        <v>143673</v>
      </c>
      <c r="U19" s="15">
        <f t="shared" si="1"/>
        <v>978.6666666666666</v>
      </c>
      <c r="V19" s="76">
        <f t="shared" si="2"/>
        <v>152481</v>
      </c>
      <c r="W19" s="76">
        <v>32664</v>
      </c>
      <c r="X19" s="77">
        <f t="shared" si="3"/>
        <v>34718</v>
      </c>
    </row>
    <row r="20" spans="1:24" ht="12.75">
      <c r="A20" s="73">
        <v>7</v>
      </c>
      <c r="B20" s="73">
        <v>6</v>
      </c>
      <c r="C20" s="4" t="s">
        <v>64</v>
      </c>
      <c r="D20" s="16" t="s">
        <v>45</v>
      </c>
      <c r="E20" s="16" t="s">
        <v>44</v>
      </c>
      <c r="F20" s="38">
        <v>3</v>
      </c>
      <c r="G20" s="38">
        <v>6</v>
      </c>
      <c r="H20" s="15">
        <v>3905</v>
      </c>
      <c r="I20" s="15">
        <v>6623</v>
      </c>
      <c r="J20" s="15">
        <v>824</v>
      </c>
      <c r="K20" s="15">
        <v>1504</v>
      </c>
      <c r="L20" s="65">
        <f t="shared" si="4"/>
        <v>-41.03880416729579</v>
      </c>
      <c r="M20" s="15">
        <f t="shared" si="0"/>
        <v>650.8333333333334</v>
      </c>
      <c r="N20" s="74">
        <v>6</v>
      </c>
      <c r="O20" s="15">
        <v>7830</v>
      </c>
      <c r="P20" s="15">
        <v>13756</v>
      </c>
      <c r="Q20" s="15">
        <v>1834</v>
      </c>
      <c r="R20" s="15">
        <v>3327</v>
      </c>
      <c r="S20" s="65">
        <f t="shared" si="5"/>
        <v>-43.079383541727246</v>
      </c>
      <c r="T20" s="76">
        <v>31320</v>
      </c>
      <c r="U20" s="15">
        <f t="shared" si="1"/>
        <v>1305</v>
      </c>
      <c r="V20" s="76">
        <f t="shared" si="2"/>
        <v>39150</v>
      </c>
      <c r="W20" s="76">
        <v>7547</v>
      </c>
      <c r="X20" s="77">
        <f t="shared" si="3"/>
        <v>9381</v>
      </c>
    </row>
    <row r="21" spans="1:24" ht="12.75">
      <c r="A21" s="73">
        <v>8</v>
      </c>
      <c r="B21" s="73">
        <v>7</v>
      </c>
      <c r="C21" s="4" t="s">
        <v>57</v>
      </c>
      <c r="D21" s="16" t="s">
        <v>48</v>
      </c>
      <c r="E21" s="16" t="s">
        <v>49</v>
      </c>
      <c r="F21" s="38">
        <v>8</v>
      </c>
      <c r="G21" s="38">
        <v>8</v>
      </c>
      <c r="H21" s="15">
        <v>1668</v>
      </c>
      <c r="I21" s="15">
        <v>2206</v>
      </c>
      <c r="J21" s="89">
        <v>316</v>
      </c>
      <c r="K21" s="89">
        <v>402</v>
      </c>
      <c r="L21" s="65">
        <f t="shared" si="4"/>
        <v>-24.38803263825929</v>
      </c>
      <c r="M21" s="15">
        <f t="shared" si="0"/>
        <v>208.5</v>
      </c>
      <c r="N21" s="74">
        <v>8</v>
      </c>
      <c r="O21" s="23">
        <v>3264</v>
      </c>
      <c r="P21" s="23">
        <v>5531</v>
      </c>
      <c r="Q21" s="23">
        <v>657</v>
      </c>
      <c r="R21" s="23">
        <v>1167</v>
      </c>
      <c r="S21" s="65">
        <f t="shared" si="5"/>
        <v>-40.987163261616345</v>
      </c>
      <c r="T21" s="76">
        <v>126809</v>
      </c>
      <c r="U21" s="15">
        <f t="shared" si="1"/>
        <v>408</v>
      </c>
      <c r="V21" s="76">
        <f t="shared" si="2"/>
        <v>130073</v>
      </c>
      <c r="W21" s="76">
        <v>26030</v>
      </c>
      <c r="X21" s="77">
        <f t="shared" si="3"/>
        <v>26687</v>
      </c>
    </row>
    <row r="22" spans="1:24" ht="12.75">
      <c r="A22" s="73">
        <v>9</v>
      </c>
      <c r="B22" s="73">
        <v>8</v>
      </c>
      <c r="C22" s="4" t="s">
        <v>58</v>
      </c>
      <c r="D22" s="16" t="s">
        <v>51</v>
      </c>
      <c r="E22" s="16" t="s">
        <v>36</v>
      </c>
      <c r="F22" s="38">
        <v>8</v>
      </c>
      <c r="G22" s="38">
        <v>5</v>
      </c>
      <c r="H22" s="82">
        <v>1462</v>
      </c>
      <c r="I22" s="82">
        <v>2533</v>
      </c>
      <c r="J22" s="93">
        <v>283</v>
      </c>
      <c r="K22" s="93">
        <v>496</v>
      </c>
      <c r="L22" s="65">
        <f t="shared" si="4"/>
        <v>-42.28187919463087</v>
      </c>
      <c r="M22" s="15">
        <f t="shared" si="0"/>
        <v>292.4</v>
      </c>
      <c r="N22" s="74">
        <v>5</v>
      </c>
      <c r="O22" s="15">
        <v>2987</v>
      </c>
      <c r="P22" s="15">
        <v>4670</v>
      </c>
      <c r="Q22" s="15">
        <v>637</v>
      </c>
      <c r="R22" s="15">
        <v>962</v>
      </c>
      <c r="S22" s="65">
        <f t="shared" si="5"/>
        <v>-36.03854389721627</v>
      </c>
      <c r="T22" s="76">
        <v>138268</v>
      </c>
      <c r="U22" s="15">
        <f t="shared" si="1"/>
        <v>597.4</v>
      </c>
      <c r="V22" s="76">
        <f t="shared" si="2"/>
        <v>141255</v>
      </c>
      <c r="W22" s="76">
        <v>29558</v>
      </c>
      <c r="X22" s="77">
        <f t="shared" si="3"/>
        <v>30195</v>
      </c>
    </row>
    <row r="23" spans="1:24" ht="12.75">
      <c r="A23" s="73">
        <v>10</v>
      </c>
      <c r="B23" s="73">
        <v>10</v>
      </c>
      <c r="C23" s="4" t="s">
        <v>66</v>
      </c>
      <c r="D23" s="16" t="s">
        <v>45</v>
      </c>
      <c r="E23" s="16" t="s">
        <v>42</v>
      </c>
      <c r="F23" s="38">
        <v>3</v>
      </c>
      <c r="G23" s="38">
        <v>1</v>
      </c>
      <c r="H23" s="25">
        <v>1013</v>
      </c>
      <c r="I23" s="25">
        <v>1297</v>
      </c>
      <c r="J23" s="25">
        <v>211</v>
      </c>
      <c r="K23" s="25">
        <v>268</v>
      </c>
      <c r="L23" s="65">
        <f t="shared" si="4"/>
        <v>-21.896684656900547</v>
      </c>
      <c r="M23" s="15">
        <f t="shared" si="0"/>
        <v>1013</v>
      </c>
      <c r="N23" s="74">
        <v>1</v>
      </c>
      <c r="O23" s="23">
        <v>2059</v>
      </c>
      <c r="P23" s="23">
        <v>2454</v>
      </c>
      <c r="Q23" s="23">
        <v>448</v>
      </c>
      <c r="R23" s="23">
        <v>530</v>
      </c>
      <c r="S23" s="65">
        <f t="shared" si="5"/>
        <v>-16.096169519152397</v>
      </c>
      <c r="T23" s="76">
        <v>11545</v>
      </c>
      <c r="U23" s="15">
        <f t="shared" si="1"/>
        <v>2059</v>
      </c>
      <c r="V23" s="76">
        <f t="shared" si="2"/>
        <v>13604</v>
      </c>
      <c r="W23" s="78">
        <v>2752</v>
      </c>
      <c r="X23" s="77">
        <f t="shared" si="3"/>
        <v>3200</v>
      </c>
    </row>
    <row r="24" spans="1:24" ht="12.75">
      <c r="A24" s="73">
        <v>11</v>
      </c>
      <c r="B24" s="73" t="s">
        <v>60</v>
      </c>
      <c r="C24" s="4" t="s">
        <v>74</v>
      </c>
      <c r="D24" s="16" t="s">
        <v>45</v>
      </c>
      <c r="E24" s="16" t="s">
        <v>42</v>
      </c>
      <c r="F24" s="38">
        <v>1</v>
      </c>
      <c r="G24" s="38">
        <v>2</v>
      </c>
      <c r="H24" s="25">
        <v>946</v>
      </c>
      <c r="I24" s="25"/>
      <c r="J24" s="76">
        <v>193</v>
      </c>
      <c r="K24" s="76"/>
      <c r="L24" s="65"/>
      <c r="M24" s="15">
        <f t="shared" si="0"/>
        <v>473</v>
      </c>
      <c r="N24" s="39">
        <v>2</v>
      </c>
      <c r="O24" s="15">
        <v>1706</v>
      </c>
      <c r="P24" s="15"/>
      <c r="Q24" s="15">
        <v>368</v>
      </c>
      <c r="R24" s="15"/>
      <c r="S24" s="65"/>
      <c r="T24" s="76"/>
      <c r="U24" s="15">
        <f t="shared" si="1"/>
        <v>853</v>
      </c>
      <c r="V24" s="76">
        <f t="shared" si="2"/>
        <v>1706</v>
      </c>
      <c r="W24" s="78"/>
      <c r="X24" s="77">
        <f t="shared" si="3"/>
        <v>368</v>
      </c>
    </row>
    <row r="25" spans="1:24" ht="12.75" customHeight="1">
      <c r="A25" s="52">
        <v>12</v>
      </c>
      <c r="B25" s="73">
        <v>9</v>
      </c>
      <c r="C25" s="4" t="s">
        <v>63</v>
      </c>
      <c r="D25" s="16" t="s">
        <v>45</v>
      </c>
      <c r="E25" s="16" t="s">
        <v>36</v>
      </c>
      <c r="F25" s="38">
        <v>4</v>
      </c>
      <c r="G25" s="38">
        <v>7</v>
      </c>
      <c r="H25" s="25">
        <v>774</v>
      </c>
      <c r="I25" s="25">
        <v>1917</v>
      </c>
      <c r="J25" s="25">
        <v>158</v>
      </c>
      <c r="K25" s="25">
        <v>399</v>
      </c>
      <c r="L25" s="65">
        <f>(H25/I25*100)-100</f>
        <v>-59.624413145539904</v>
      </c>
      <c r="M25" s="15">
        <f t="shared" si="0"/>
        <v>110.57142857142857</v>
      </c>
      <c r="N25" s="39">
        <v>7</v>
      </c>
      <c r="O25" s="15">
        <v>1539</v>
      </c>
      <c r="P25" s="15">
        <v>3401</v>
      </c>
      <c r="Q25" s="25">
        <v>342</v>
      </c>
      <c r="R25" s="25">
        <v>773</v>
      </c>
      <c r="S25" s="65">
        <f>(O25/P25*100)-100</f>
        <v>-54.7486033519553</v>
      </c>
      <c r="T25" s="78">
        <v>21393</v>
      </c>
      <c r="U25" s="15">
        <f t="shared" si="1"/>
        <v>219.85714285714286</v>
      </c>
      <c r="V25" s="76">
        <f t="shared" si="2"/>
        <v>22932</v>
      </c>
      <c r="W25" s="76">
        <v>4945</v>
      </c>
      <c r="X25" s="77">
        <f t="shared" si="3"/>
        <v>5287</v>
      </c>
    </row>
    <row r="26" spans="1:24" ht="12.75" customHeight="1">
      <c r="A26" s="73">
        <v>13</v>
      </c>
      <c r="B26" s="52">
        <v>12</v>
      </c>
      <c r="C26" s="4" t="s">
        <v>59</v>
      </c>
      <c r="D26" s="16" t="s">
        <v>50</v>
      </c>
      <c r="E26" s="16" t="s">
        <v>36</v>
      </c>
      <c r="F26" s="38">
        <v>7</v>
      </c>
      <c r="G26" s="38">
        <v>6</v>
      </c>
      <c r="H26" s="15">
        <v>496</v>
      </c>
      <c r="I26" s="15">
        <v>814</v>
      </c>
      <c r="J26" s="23">
        <v>102</v>
      </c>
      <c r="K26" s="23">
        <v>171</v>
      </c>
      <c r="L26" s="65">
        <f>(H26/I26*100)-100</f>
        <v>-39.06633906633906</v>
      </c>
      <c r="M26" s="15">
        <f t="shared" si="0"/>
        <v>82.66666666666667</v>
      </c>
      <c r="N26" s="74">
        <v>6</v>
      </c>
      <c r="O26" s="15">
        <v>1132</v>
      </c>
      <c r="P26" s="15">
        <v>1445</v>
      </c>
      <c r="Q26" s="15">
        <v>243</v>
      </c>
      <c r="R26" s="15">
        <v>330</v>
      </c>
      <c r="S26" s="65">
        <f>(O26/P26*100)-100</f>
        <v>-21.660899653979243</v>
      </c>
      <c r="T26" s="92">
        <v>42158</v>
      </c>
      <c r="U26" s="15">
        <f t="shared" si="1"/>
        <v>188.66666666666666</v>
      </c>
      <c r="V26" s="76">
        <f t="shared" si="2"/>
        <v>43290</v>
      </c>
      <c r="W26" s="76">
        <v>9456</v>
      </c>
      <c r="X26" s="77">
        <f t="shared" si="3"/>
        <v>9699</v>
      </c>
    </row>
    <row r="27" spans="1:24" ht="12.75">
      <c r="A27" s="73">
        <v>14</v>
      </c>
      <c r="B27" s="73">
        <v>11</v>
      </c>
      <c r="C27" s="4" t="s">
        <v>56</v>
      </c>
      <c r="D27" s="16" t="s">
        <v>50</v>
      </c>
      <c r="E27" s="16" t="s">
        <v>36</v>
      </c>
      <c r="F27" s="38">
        <v>9</v>
      </c>
      <c r="G27" s="38">
        <v>8</v>
      </c>
      <c r="H27" s="25">
        <v>367</v>
      </c>
      <c r="I27" s="25">
        <v>967</v>
      </c>
      <c r="J27" s="90">
        <v>86</v>
      </c>
      <c r="K27" s="90">
        <v>203</v>
      </c>
      <c r="L27" s="65">
        <f>(H27/I27*100)-100</f>
        <v>-62.047569803516026</v>
      </c>
      <c r="M27" s="15">
        <f t="shared" si="0"/>
        <v>45.875</v>
      </c>
      <c r="N27" s="74">
        <v>8</v>
      </c>
      <c r="O27" s="75">
        <v>722</v>
      </c>
      <c r="P27" s="75">
        <v>1639</v>
      </c>
      <c r="Q27" s="75">
        <v>164</v>
      </c>
      <c r="R27" s="75">
        <v>360</v>
      </c>
      <c r="S27" s="65">
        <f>(O27/P27*100)-100</f>
        <v>-55.94874923733984</v>
      </c>
      <c r="T27" s="76">
        <v>119229</v>
      </c>
      <c r="U27" s="15">
        <f t="shared" si="1"/>
        <v>90.25</v>
      </c>
      <c r="V27" s="76">
        <f t="shared" si="2"/>
        <v>119951</v>
      </c>
      <c r="W27" s="78">
        <v>27258</v>
      </c>
      <c r="X27" s="77">
        <f t="shared" si="3"/>
        <v>27422</v>
      </c>
    </row>
    <row r="28" spans="1:24" ht="12.75">
      <c r="A28" s="73">
        <v>15</v>
      </c>
      <c r="B28" s="73" t="s">
        <v>76</v>
      </c>
      <c r="C28" s="88" t="s">
        <v>77</v>
      </c>
      <c r="D28" s="16" t="s">
        <v>45</v>
      </c>
      <c r="E28" s="16" t="s">
        <v>78</v>
      </c>
      <c r="F28" s="38">
        <v>6</v>
      </c>
      <c r="G28" s="38">
        <v>1</v>
      </c>
      <c r="H28" s="25">
        <v>299</v>
      </c>
      <c r="I28" s="25"/>
      <c r="J28" s="15">
        <v>61</v>
      </c>
      <c r="K28" s="15"/>
      <c r="L28" s="65"/>
      <c r="M28" s="15">
        <f t="shared" si="0"/>
        <v>299</v>
      </c>
      <c r="N28" s="38">
        <v>1</v>
      </c>
      <c r="O28" s="15">
        <v>695</v>
      </c>
      <c r="P28" s="15"/>
      <c r="Q28" s="15">
        <v>149</v>
      </c>
      <c r="R28" s="15"/>
      <c r="S28" s="65"/>
      <c r="T28" s="76">
        <v>13983</v>
      </c>
      <c r="U28" s="15">
        <f t="shared" si="1"/>
        <v>695</v>
      </c>
      <c r="V28" s="76">
        <f t="shared" si="2"/>
        <v>14678</v>
      </c>
      <c r="W28" s="78">
        <v>3096</v>
      </c>
      <c r="X28" s="77">
        <f t="shared" si="3"/>
        <v>3245</v>
      </c>
    </row>
    <row r="29" spans="1:24" ht="12.75">
      <c r="A29" s="73">
        <v>16</v>
      </c>
      <c r="B29" s="73">
        <v>15</v>
      </c>
      <c r="C29" s="4" t="s">
        <v>68</v>
      </c>
      <c r="D29" s="16" t="s">
        <v>45</v>
      </c>
      <c r="E29" s="16" t="s">
        <v>42</v>
      </c>
      <c r="F29" s="38">
        <v>2</v>
      </c>
      <c r="G29" s="38">
        <v>1</v>
      </c>
      <c r="H29" s="25">
        <v>281</v>
      </c>
      <c r="I29" s="25">
        <v>681</v>
      </c>
      <c r="J29" s="82">
        <v>57</v>
      </c>
      <c r="K29" s="82">
        <v>140</v>
      </c>
      <c r="L29" s="65">
        <f>(H29/I29*100)-100</f>
        <v>-58.737151248164466</v>
      </c>
      <c r="M29" s="15">
        <f t="shared" si="0"/>
        <v>281</v>
      </c>
      <c r="N29" s="38">
        <v>1</v>
      </c>
      <c r="O29" s="23">
        <v>662</v>
      </c>
      <c r="P29" s="23">
        <v>1241</v>
      </c>
      <c r="Q29" s="23">
        <v>139</v>
      </c>
      <c r="R29" s="23">
        <v>266</v>
      </c>
      <c r="S29" s="65">
        <f>(O29/P29*100)-100</f>
        <v>-46.65592264302981</v>
      </c>
      <c r="T29" s="76">
        <v>1241</v>
      </c>
      <c r="U29" s="15">
        <f t="shared" si="1"/>
        <v>662</v>
      </c>
      <c r="V29" s="76">
        <f t="shared" si="2"/>
        <v>1903</v>
      </c>
      <c r="W29" s="76">
        <v>266</v>
      </c>
      <c r="X29" s="77">
        <f t="shared" si="3"/>
        <v>405</v>
      </c>
    </row>
    <row r="30" spans="1:24" ht="12.75">
      <c r="A30" s="73">
        <v>17</v>
      </c>
      <c r="B30" s="73">
        <v>13</v>
      </c>
      <c r="C30" s="4" t="s">
        <v>55</v>
      </c>
      <c r="D30" s="16" t="s">
        <v>45</v>
      </c>
      <c r="E30" s="16" t="s">
        <v>44</v>
      </c>
      <c r="F30" s="38">
        <v>9</v>
      </c>
      <c r="G30" s="38">
        <v>5</v>
      </c>
      <c r="H30" s="15">
        <v>329</v>
      </c>
      <c r="I30" s="15">
        <v>678</v>
      </c>
      <c r="J30" s="25">
        <v>64</v>
      </c>
      <c r="K30" s="25">
        <v>150</v>
      </c>
      <c r="L30" s="65">
        <f>(H30/I30*100)-100</f>
        <v>-51.474926253687315</v>
      </c>
      <c r="M30" s="15">
        <f t="shared" si="0"/>
        <v>65.8</v>
      </c>
      <c r="N30" s="74">
        <v>5</v>
      </c>
      <c r="O30" s="15">
        <v>589</v>
      </c>
      <c r="P30" s="15">
        <v>1412</v>
      </c>
      <c r="Q30" s="15">
        <v>121</v>
      </c>
      <c r="R30" s="15">
        <v>330</v>
      </c>
      <c r="S30" s="65">
        <f>(O30/P30*100)-100</f>
        <v>-58.286118980169974</v>
      </c>
      <c r="T30" s="76">
        <v>45326</v>
      </c>
      <c r="U30" s="15">
        <f t="shared" si="1"/>
        <v>117.8</v>
      </c>
      <c r="V30" s="76">
        <f t="shared" si="2"/>
        <v>45915</v>
      </c>
      <c r="W30" s="76">
        <v>10074</v>
      </c>
      <c r="X30" s="77">
        <f t="shared" si="3"/>
        <v>10195</v>
      </c>
    </row>
    <row r="31" spans="1:24" ht="12.75">
      <c r="A31" s="73">
        <v>18</v>
      </c>
      <c r="B31" s="73">
        <v>16</v>
      </c>
      <c r="C31" s="4" t="s">
        <v>53</v>
      </c>
      <c r="D31" s="16" t="s">
        <v>50</v>
      </c>
      <c r="E31" s="16" t="s">
        <v>36</v>
      </c>
      <c r="F31" s="38">
        <v>11</v>
      </c>
      <c r="G31" s="38">
        <v>7</v>
      </c>
      <c r="H31" s="25">
        <v>219</v>
      </c>
      <c r="I31" s="25">
        <v>361</v>
      </c>
      <c r="J31" s="82">
        <v>44</v>
      </c>
      <c r="K31" s="82">
        <v>78</v>
      </c>
      <c r="L31" s="65">
        <f>(H31/I31*100)-100</f>
        <v>-39.335180055401665</v>
      </c>
      <c r="M31" s="15">
        <f t="shared" si="0"/>
        <v>31.285714285714285</v>
      </c>
      <c r="N31" s="38">
        <v>7</v>
      </c>
      <c r="O31" s="23">
        <v>402</v>
      </c>
      <c r="P31" s="23">
        <v>607</v>
      </c>
      <c r="Q31" s="23">
        <v>85</v>
      </c>
      <c r="R31" s="23">
        <v>135</v>
      </c>
      <c r="S31" s="65">
        <f>(O31/P31*100)-100</f>
        <v>-33.77265238879737</v>
      </c>
      <c r="T31" s="83">
        <v>95951</v>
      </c>
      <c r="U31" s="15">
        <f t="shared" si="1"/>
        <v>57.42857142857143</v>
      </c>
      <c r="V31" s="76">
        <f t="shared" si="2"/>
        <v>96353</v>
      </c>
      <c r="W31" s="76">
        <v>21825</v>
      </c>
      <c r="X31" s="77">
        <f t="shared" si="3"/>
        <v>21910</v>
      </c>
    </row>
    <row r="32" spans="1:24" ht="12.75">
      <c r="A32" s="73">
        <v>19</v>
      </c>
      <c r="B32" s="73">
        <v>18</v>
      </c>
      <c r="C32" s="4" t="s">
        <v>54</v>
      </c>
      <c r="D32" s="16" t="s">
        <v>43</v>
      </c>
      <c r="E32" s="16" t="s">
        <v>44</v>
      </c>
      <c r="F32" s="38">
        <v>10</v>
      </c>
      <c r="G32" s="38">
        <v>5</v>
      </c>
      <c r="H32" s="15">
        <v>218</v>
      </c>
      <c r="I32" s="15">
        <v>226</v>
      </c>
      <c r="J32" s="15">
        <v>63</v>
      </c>
      <c r="K32" s="15">
        <v>57</v>
      </c>
      <c r="L32" s="65">
        <f>(H32/I32*100)-100</f>
        <v>-3.5398230088495666</v>
      </c>
      <c r="M32" s="15">
        <f t="shared" si="0"/>
        <v>43.6</v>
      </c>
      <c r="N32" s="38">
        <v>5</v>
      </c>
      <c r="O32" s="15">
        <v>356</v>
      </c>
      <c r="P32" s="15">
        <v>226</v>
      </c>
      <c r="Q32" s="15">
        <v>126</v>
      </c>
      <c r="R32" s="15">
        <v>57</v>
      </c>
      <c r="S32" s="65">
        <f>(O32/P32*100)-100</f>
        <v>57.522123893805315</v>
      </c>
      <c r="T32" s="91">
        <v>36107</v>
      </c>
      <c r="U32" s="15">
        <f t="shared" si="1"/>
        <v>71.2</v>
      </c>
      <c r="V32" s="76">
        <f t="shared" si="2"/>
        <v>36463</v>
      </c>
      <c r="W32" s="76">
        <v>8114</v>
      </c>
      <c r="X32" s="77">
        <f t="shared" si="3"/>
        <v>8240</v>
      </c>
    </row>
    <row r="33" spans="1:24" ht="13.5" thickBot="1">
      <c r="A33" s="51">
        <v>20</v>
      </c>
      <c r="B33" s="73"/>
      <c r="C33" s="4"/>
      <c r="D33" s="16"/>
      <c r="E33" s="16"/>
      <c r="F33" s="38"/>
      <c r="G33" s="38"/>
      <c r="H33" s="15"/>
      <c r="I33" s="15"/>
      <c r="J33" s="90"/>
      <c r="K33" s="90"/>
      <c r="L33" s="65"/>
      <c r="M33" s="15"/>
      <c r="N33" s="39"/>
      <c r="O33" s="15"/>
      <c r="P33" s="15"/>
      <c r="Q33" s="15"/>
      <c r="R33" s="15"/>
      <c r="S33" s="65"/>
      <c r="T33" s="83"/>
      <c r="U33" s="15"/>
      <c r="V33" s="76"/>
      <c r="W33" s="76"/>
      <c r="X33" s="77"/>
    </row>
    <row r="34" spans="1:24" s="37" customFormat="1" ht="12.75" thickBot="1">
      <c r="A34" s="34"/>
      <c r="B34" s="35"/>
      <c r="C34" s="41" t="s">
        <v>37</v>
      </c>
      <c r="D34" s="35"/>
      <c r="E34" s="35"/>
      <c r="F34" s="35"/>
      <c r="G34" s="35">
        <f>SUM(G14:G33)</f>
        <v>120</v>
      </c>
      <c r="H34" s="32">
        <f>SUM(H14:H33)</f>
        <v>92160</v>
      </c>
      <c r="I34" s="32">
        <v>115046</v>
      </c>
      <c r="J34" s="32">
        <f>SUM(J14:J33)</f>
        <v>18335</v>
      </c>
      <c r="K34" s="32">
        <v>22809</v>
      </c>
      <c r="L34" s="69">
        <f>(H34/I34*100)-100</f>
        <v>-19.892912400257288</v>
      </c>
      <c r="M34" s="33">
        <f>H34/G34</f>
        <v>768</v>
      </c>
      <c r="N34" s="35">
        <f>SUM(N14:N33)</f>
        <v>120</v>
      </c>
      <c r="O34" s="32">
        <f>SUM(O14:O33)</f>
        <v>161177</v>
      </c>
      <c r="P34" s="32">
        <v>222135</v>
      </c>
      <c r="Q34" s="32">
        <f>SUM(Q14:Q33)</f>
        <v>34942</v>
      </c>
      <c r="R34" s="32">
        <v>48680</v>
      </c>
      <c r="S34" s="69">
        <f>(O34/P34*100)-100</f>
        <v>-27.441870934341722</v>
      </c>
      <c r="T34" s="79">
        <f>SUM(T14:T33)</f>
        <v>1198267</v>
      </c>
      <c r="U34" s="33">
        <f>O34/N34</f>
        <v>1343.1416666666667</v>
      </c>
      <c r="V34" s="81">
        <f>SUM(V14:V33)</f>
        <v>1359444</v>
      </c>
      <c r="W34" s="80">
        <f>SUM(W14:W33)</f>
        <v>262307</v>
      </c>
      <c r="X34" s="36">
        <f>SUM(X14:X33)</f>
        <v>297249</v>
      </c>
    </row>
    <row r="35" spans="8:11" ht="12.75">
      <c r="H35" s="24"/>
      <c r="I35" s="24"/>
      <c r="J35" s="24"/>
      <c r="K35" s="24"/>
    </row>
    <row r="37" spans="3:4" ht="12.75">
      <c r="C37" s="24"/>
      <c r="D37" s="24"/>
    </row>
    <row r="38" spans="3:4" ht="12.75">
      <c r="C38" s="24"/>
      <c r="D38" s="24"/>
    </row>
    <row r="39" spans="3:5" ht="12.75">
      <c r="C39" s="24"/>
      <c r="D39" s="24"/>
      <c r="E39" s="24"/>
    </row>
    <row r="40" spans="3:5" ht="12.75">
      <c r="C40" s="24"/>
      <c r="D40" s="24"/>
      <c r="E40" s="24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8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showGridLines="0" zoomScalePageLayoutView="0" workbookViewId="0" topLeftCell="A1">
      <selection activeCell="G10" sqref="G10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85156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39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38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67" t="str">
        <f>'WEEKLY COMPETITIVE REPORT'!J4</f>
        <v>30 - Apr</v>
      </c>
      <c r="K4" s="21"/>
      <c r="L4" s="63"/>
      <c r="M4" s="27"/>
      <c r="N4" s="9"/>
      <c r="O4" s="9"/>
      <c r="P4" s="9"/>
      <c r="Q4" s="9"/>
      <c r="R4" s="9"/>
      <c r="S4" s="9"/>
      <c r="T4" s="30"/>
      <c r="U4" s="30"/>
      <c r="V4" s="61" t="s">
        <v>3</v>
      </c>
      <c r="W4" s="62" t="s">
        <v>0</v>
      </c>
      <c r="X4" s="72">
        <f>'WEEKLY COMPETITIVE REPORT'!X4</f>
        <v>0.778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68" t="str">
        <f>'WEEKLY COMPETITIVE REPORT'!J5</f>
        <v>29 - Apr</v>
      </c>
      <c r="K5" s="8"/>
      <c r="L5" s="64"/>
      <c r="M5" s="27"/>
      <c r="N5" s="9"/>
      <c r="O5" s="9"/>
      <c r="P5" s="9"/>
      <c r="Q5" s="9"/>
      <c r="R5" s="9"/>
      <c r="S5" s="9"/>
      <c r="T5" s="30"/>
      <c r="U5" s="30"/>
      <c r="V5" s="44"/>
      <c r="W5" s="9"/>
      <c r="X5" s="45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2" t="str">
        <f>'WEEKLY COMPETITIVE REPORT'!G7</f>
        <v>Week </v>
      </c>
      <c r="H7" s="9"/>
      <c r="I7" s="10" t="s">
        <v>7</v>
      </c>
      <c r="J7" s="42">
        <f>'WEEKLY COMPETITIVE REPORT'!J7</f>
        <v>18</v>
      </c>
      <c r="K7" s="10" t="s">
        <v>7</v>
      </c>
      <c r="L7" s="9"/>
      <c r="M7" s="9"/>
      <c r="N7" s="42"/>
      <c r="O7" s="9"/>
      <c r="P7" s="10" t="s">
        <v>7</v>
      </c>
      <c r="Q7" s="9"/>
      <c r="R7" s="10" t="s">
        <v>7</v>
      </c>
      <c r="S7" s="9"/>
      <c r="T7" s="10" t="s">
        <v>7</v>
      </c>
      <c r="U7" s="10"/>
      <c r="V7" s="43"/>
      <c r="W7" s="10" t="s">
        <v>7</v>
      </c>
      <c r="X7" s="28"/>
    </row>
    <row r="8" spans="1:24" ht="12.75">
      <c r="A8" s="10"/>
      <c r="B8" s="9" t="s">
        <v>29</v>
      </c>
      <c r="C8" s="11" t="s">
        <v>10</v>
      </c>
      <c r="D8" s="10"/>
      <c r="E8" s="10"/>
      <c r="F8" s="10"/>
      <c r="G8" s="10"/>
      <c r="H8" s="10"/>
      <c r="I8" s="10" t="s">
        <v>9</v>
      </c>
      <c r="J8" s="42"/>
      <c r="K8" s="10" t="s">
        <v>9</v>
      </c>
      <c r="L8" s="9"/>
      <c r="M8" s="9"/>
      <c r="N8" s="42"/>
      <c r="O8" s="14"/>
      <c r="P8" s="10" t="s">
        <v>9</v>
      </c>
      <c r="Q8" s="10"/>
      <c r="R8" s="10" t="s">
        <v>9</v>
      </c>
      <c r="S8" s="10"/>
      <c r="T8" s="10" t="s">
        <v>9</v>
      </c>
      <c r="U8" s="10"/>
      <c r="V8" s="43" t="s">
        <v>5</v>
      </c>
      <c r="W8" s="10" t="s">
        <v>9</v>
      </c>
      <c r="X8" s="28">
        <f>'WEEKLY COMPETITIVE REPORT'!X8</f>
        <v>40304</v>
      </c>
    </row>
    <row r="9" spans="1:24" ht="12.75">
      <c r="A9" s="9"/>
      <c r="B9" s="11"/>
      <c r="C9" s="12" t="s">
        <v>30</v>
      </c>
      <c r="D9" s="9"/>
      <c r="E9" s="9"/>
      <c r="F9" s="9" t="s">
        <v>0</v>
      </c>
      <c r="G9" s="60" t="s">
        <v>47</v>
      </c>
      <c r="H9" s="10"/>
      <c r="I9" s="10" t="s">
        <v>11</v>
      </c>
      <c r="J9" s="10"/>
      <c r="K9" s="10" t="s">
        <v>11</v>
      </c>
      <c r="L9" s="10"/>
      <c r="M9" s="10"/>
      <c r="N9" s="10"/>
      <c r="O9" s="10"/>
      <c r="P9" s="10" t="s">
        <v>11</v>
      </c>
      <c r="Q9" s="10"/>
      <c r="R9" s="10" t="s">
        <v>11</v>
      </c>
      <c r="S9" s="10"/>
      <c r="T9" s="10" t="s">
        <v>11</v>
      </c>
      <c r="U9" s="10"/>
      <c r="V9" s="10"/>
      <c r="W9" s="10" t="s">
        <v>11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12</v>
      </c>
      <c r="J10" s="10"/>
      <c r="K10" s="10" t="s">
        <v>12</v>
      </c>
      <c r="L10" s="10"/>
      <c r="M10" s="10"/>
      <c r="N10" s="10"/>
      <c r="O10" s="17"/>
      <c r="P10" s="10" t="s">
        <v>12</v>
      </c>
      <c r="Q10" s="10"/>
      <c r="R10" s="10" t="s">
        <v>12</v>
      </c>
      <c r="S10" s="10"/>
      <c r="T10" s="10" t="s">
        <v>12</v>
      </c>
      <c r="U10" s="10"/>
      <c r="V10" s="10"/>
      <c r="W10" s="10" t="s">
        <v>12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13</v>
      </c>
      <c r="B12" s="48" t="s">
        <v>14</v>
      </c>
      <c r="C12" s="48"/>
      <c r="D12" s="48"/>
      <c r="E12" s="48" t="s">
        <v>35</v>
      </c>
      <c r="F12" s="48" t="s">
        <v>15</v>
      </c>
      <c r="G12" s="48" t="s">
        <v>16</v>
      </c>
      <c r="H12" s="48" t="s">
        <v>33</v>
      </c>
      <c r="I12" s="48" t="s">
        <v>31</v>
      </c>
      <c r="J12" s="48" t="s">
        <v>33</v>
      </c>
      <c r="K12" s="48" t="s">
        <v>31</v>
      </c>
      <c r="L12" s="48" t="s">
        <v>17</v>
      </c>
      <c r="M12" s="49" t="s">
        <v>40</v>
      </c>
      <c r="N12" s="48" t="s">
        <v>16</v>
      </c>
      <c r="O12" s="48" t="s">
        <v>32</v>
      </c>
      <c r="P12" s="48" t="s">
        <v>34</v>
      </c>
      <c r="Q12" s="48" t="s">
        <v>32</v>
      </c>
      <c r="R12" s="48" t="s">
        <v>18</v>
      </c>
      <c r="S12" s="48" t="s">
        <v>17</v>
      </c>
      <c r="T12" s="49" t="s">
        <v>20</v>
      </c>
      <c r="U12" s="49" t="s">
        <v>40</v>
      </c>
      <c r="V12" s="48" t="s">
        <v>19</v>
      </c>
      <c r="W12" s="48" t="s">
        <v>20</v>
      </c>
      <c r="X12" s="50" t="s">
        <v>19</v>
      </c>
    </row>
    <row r="13" spans="1:24" ht="13.5" thickBot="1">
      <c r="A13" s="53" t="s">
        <v>15</v>
      </c>
      <c r="B13" s="54" t="s">
        <v>15</v>
      </c>
      <c r="C13" s="54" t="s">
        <v>21</v>
      </c>
      <c r="D13" s="54" t="s">
        <v>22</v>
      </c>
      <c r="E13" s="54" t="s">
        <v>22</v>
      </c>
      <c r="F13" s="54" t="s">
        <v>16</v>
      </c>
      <c r="G13" s="54" t="s">
        <v>23</v>
      </c>
      <c r="H13" s="54" t="s">
        <v>24</v>
      </c>
      <c r="I13" s="54" t="s">
        <v>27</v>
      </c>
      <c r="J13" s="54" t="s">
        <v>25</v>
      </c>
      <c r="K13" s="54" t="s">
        <v>25</v>
      </c>
      <c r="L13" s="54" t="s">
        <v>26</v>
      </c>
      <c r="M13" s="55" t="s">
        <v>41</v>
      </c>
      <c r="N13" s="54" t="s">
        <v>23</v>
      </c>
      <c r="O13" s="54" t="s">
        <v>24</v>
      </c>
      <c r="P13" s="54" t="s">
        <v>24</v>
      </c>
      <c r="Q13" s="54" t="s">
        <v>25</v>
      </c>
      <c r="R13" s="54" t="s">
        <v>25</v>
      </c>
      <c r="S13" s="54" t="s">
        <v>26</v>
      </c>
      <c r="T13" s="55" t="s">
        <v>24</v>
      </c>
      <c r="U13" s="55" t="s">
        <v>41</v>
      </c>
      <c r="V13" s="54" t="s">
        <v>24</v>
      </c>
      <c r="W13" s="54" t="s">
        <v>25</v>
      </c>
      <c r="X13" s="56" t="s">
        <v>25</v>
      </c>
    </row>
    <row r="14" spans="1:24" ht="12.75">
      <c r="A14" s="51">
        <v>1</v>
      </c>
      <c r="B14" s="4" t="str">
        <f>'WEEKLY COMPETITIVE REPORT'!B14</f>
        <v>New</v>
      </c>
      <c r="C14" s="4" t="str">
        <f>'WEEKLY COMPETITIVE REPORT'!C14</f>
        <v>IRON MAN 2</v>
      </c>
      <c r="D14" s="4" t="str">
        <f>'WEEKLY COMPETITIVE REPORT'!D14</f>
        <v>PAR</v>
      </c>
      <c r="E14" s="4" t="str">
        <f>'WEEKLY COMPETITIVE REPORT'!E14</f>
        <v>Karantanija</v>
      </c>
      <c r="F14" s="38">
        <f>'WEEKLY COMPETITIVE REPORT'!F14</f>
        <v>1</v>
      </c>
      <c r="G14" s="38">
        <f>'WEEKLY COMPETITIVE REPORT'!G14</f>
        <v>6</v>
      </c>
      <c r="H14" s="15">
        <f>'WEEKLY COMPETITIVE REPORT'!H14/X4</f>
        <v>30440.874035989717</v>
      </c>
      <c r="I14" s="15">
        <f>'WEEKLY COMPETITIVE REPORT'!I14/X4</f>
        <v>0</v>
      </c>
      <c r="J14" s="23">
        <f>'WEEKLY COMPETITIVE REPORT'!J14</f>
        <v>4783</v>
      </c>
      <c r="K14" s="23">
        <f>'WEEKLY COMPETITIVE REPORT'!K14</f>
        <v>0</v>
      </c>
      <c r="L14" s="65">
        <f>'WEEKLY COMPETITIVE REPORT'!L14</f>
        <v>0</v>
      </c>
      <c r="M14" s="15">
        <f aca="true" t="shared" si="0" ref="M14:M20">H14/G14</f>
        <v>5073.479005998286</v>
      </c>
      <c r="N14" s="38">
        <f>'WEEKLY COMPETITIVE REPORT'!N14</f>
        <v>6</v>
      </c>
      <c r="O14" s="15">
        <f>'WEEKLY COMPETITIVE REPORT'!O14/X4</f>
        <v>51696.65809768638</v>
      </c>
      <c r="P14" s="15">
        <f>'WEEKLY COMPETITIVE REPORT'!P14/X4</f>
        <v>0</v>
      </c>
      <c r="Q14" s="23">
        <f>'WEEKLY COMPETITIVE REPORT'!Q14</f>
        <v>8852</v>
      </c>
      <c r="R14" s="23">
        <f>'WEEKLY COMPETITIVE REPORT'!R14</f>
        <v>0</v>
      </c>
      <c r="S14" s="65">
        <f>'WEEKLY COMPETITIVE REPORT'!S14</f>
        <v>0</v>
      </c>
      <c r="T14" s="15">
        <f>'WEEKLY COMPETITIVE REPORT'!T14/X4</f>
        <v>1570.6940874035988</v>
      </c>
      <c r="U14" s="15">
        <f aca="true" t="shared" si="1" ref="U14:U20">O14/N14</f>
        <v>8616.10968294773</v>
      </c>
      <c r="V14" s="26">
        <f aca="true" t="shared" si="2" ref="V14:V20">O14+T14</f>
        <v>53267.35218508998</v>
      </c>
      <c r="W14" s="23">
        <f>'WEEKLY COMPETITIVE REPORT'!W14</f>
        <v>241</v>
      </c>
      <c r="X14" s="57">
        <f>'WEEKLY COMPETITIVE REPORT'!X14</f>
        <v>9093</v>
      </c>
    </row>
    <row r="15" spans="1:24" ht="12.75">
      <c r="A15" s="51">
        <v>2</v>
      </c>
      <c r="B15" s="4">
        <f>'WEEKLY COMPETITIVE REPORT'!B15</f>
        <v>1</v>
      </c>
      <c r="C15" s="4" t="str">
        <f>'WEEKLY COMPETITIVE REPORT'!C15</f>
        <v>CLASH OF THE TITANS</v>
      </c>
      <c r="D15" s="4" t="str">
        <f>'WEEKLY COMPETITIVE REPORT'!D15</f>
        <v>WB</v>
      </c>
      <c r="E15" s="4" t="str">
        <f>'WEEKLY COMPETITIVE REPORT'!E15</f>
        <v>Blitz</v>
      </c>
      <c r="F15" s="38">
        <f>'WEEKLY COMPETITIVE REPORT'!F15</f>
        <v>2</v>
      </c>
      <c r="G15" s="38">
        <f>'WEEKLY COMPETITIVE REPORT'!G15</f>
        <v>15</v>
      </c>
      <c r="H15" s="15">
        <f>'WEEKLY COMPETITIVE REPORT'!H15/X4</f>
        <v>27712.082262210795</v>
      </c>
      <c r="I15" s="15">
        <f>'WEEKLY COMPETITIVE REPORT'!I15/X4</f>
        <v>60143.9588688946</v>
      </c>
      <c r="J15" s="23">
        <f>'WEEKLY COMPETITIVE REPORT'!J15</f>
        <v>3893</v>
      </c>
      <c r="K15" s="23">
        <f>'WEEKLY COMPETITIVE REPORT'!K15</f>
        <v>8426</v>
      </c>
      <c r="L15" s="65">
        <f>'WEEKLY COMPETITIVE REPORT'!L15</f>
        <v>-53.9237476491708</v>
      </c>
      <c r="M15" s="15">
        <f t="shared" si="0"/>
        <v>1847.472150814053</v>
      </c>
      <c r="N15" s="38">
        <f>'WEEKLY COMPETITIVE REPORT'!N15</f>
        <v>15</v>
      </c>
      <c r="O15" s="15">
        <f>'WEEKLY COMPETITIVE REPORT'!O15/X4</f>
        <v>48519.28020565552</v>
      </c>
      <c r="P15" s="15">
        <f>'WEEKLY COMPETITIVE REPORT'!P15/X4</f>
        <v>110395.88688946015</v>
      </c>
      <c r="Q15" s="23">
        <f>'WEEKLY COMPETITIVE REPORT'!Q15</f>
        <v>7477</v>
      </c>
      <c r="R15" s="23">
        <f>'WEEKLY COMPETITIVE REPORT'!R15</f>
        <v>17103</v>
      </c>
      <c r="S15" s="65">
        <f>'WEEKLY COMPETITIVE REPORT'!S15</f>
        <v>-56.049739195231</v>
      </c>
      <c r="T15" s="15">
        <f>'WEEKLY COMPETITIVE REPORT'!T15/X4</f>
        <v>113942.15938303342</v>
      </c>
      <c r="U15" s="15">
        <f t="shared" si="1"/>
        <v>3234.6186803770347</v>
      </c>
      <c r="V15" s="26">
        <f t="shared" si="2"/>
        <v>162461.43958868895</v>
      </c>
      <c r="W15" s="23">
        <f>'WEEKLY COMPETITIVE REPORT'!W15</f>
        <v>17779</v>
      </c>
      <c r="X15" s="57">
        <f>'WEEKLY COMPETITIVE REPORT'!X15</f>
        <v>25256</v>
      </c>
    </row>
    <row r="16" spans="1:24" ht="12.75">
      <c r="A16" s="51">
        <v>3</v>
      </c>
      <c r="B16" s="4">
        <f>'WEEKLY COMPETITIVE REPORT'!B16</f>
        <v>2</v>
      </c>
      <c r="C16" s="4" t="str">
        <f>'WEEKLY COMPETITIVE REPORT'!C16</f>
        <v>HOW TO TRAIN YOUR DRAGON</v>
      </c>
      <c r="D16" s="4" t="str">
        <f>'WEEKLY COMPETITIVE REPORT'!D16</f>
        <v>PAR</v>
      </c>
      <c r="E16" s="4" t="str">
        <f>'WEEKLY COMPETITIVE REPORT'!E16</f>
        <v>Karantanija</v>
      </c>
      <c r="F16" s="38">
        <f>'WEEKLY COMPETITIVE REPORT'!F16</f>
        <v>5</v>
      </c>
      <c r="G16" s="38">
        <f>'WEEKLY COMPETITIVE REPORT'!G16</f>
        <v>14</v>
      </c>
      <c r="H16" s="15">
        <f>'WEEKLY COMPETITIVE REPORT'!H16/X4</f>
        <v>15772.493573264781</v>
      </c>
      <c r="I16" s="15">
        <f>'WEEKLY COMPETITIVE REPORT'!I16/X4</f>
        <v>18638.817480719794</v>
      </c>
      <c r="J16" s="23">
        <f>'WEEKLY COMPETITIVE REPORT'!J16</f>
        <v>2394</v>
      </c>
      <c r="K16" s="23">
        <f>'WEEKLY COMPETITIVE REPORT'!K16</f>
        <v>2911</v>
      </c>
      <c r="L16" s="65">
        <f>'WEEKLY COMPETITIVE REPORT'!L16</f>
        <v>-15.378249775877535</v>
      </c>
      <c r="M16" s="15">
        <f t="shared" si="0"/>
        <v>1126.6066838046272</v>
      </c>
      <c r="N16" s="38">
        <f>'WEEKLY COMPETITIVE REPORT'!N16</f>
        <v>14</v>
      </c>
      <c r="O16" s="15">
        <f>'WEEKLY COMPETITIVE REPORT'!O16/X4</f>
        <v>25092.544987146528</v>
      </c>
      <c r="P16" s="15">
        <f>'WEEKLY COMPETITIVE REPORT'!P16/X4</f>
        <v>41491.00257069409</v>
      </c>
      <c r="Q16" s="23">
        <f>'WEEKLY COMPETITIVE REPORT'!Q16</f>
        <v>4027</v>
      </c>
      <c r="R16" s="23">
        <f>'WEEKLY COMPETITIVE REPORT'!R16</f>
        <v>7086</v>
      </c>
      <c r="S16" s="65">
        <f>'WEEKLY COMPETITIVE REPORT'!S16</f>
        <v>-39.522924411400254</v>
      </c>
      <c r="T16" s="15">
        <f>'WEEKLY COMPETITIVE REPORT'!T16/X4</f>
        <v>250185.08997429305</v>
      </c>
      <c r="U16" s="15">
        <f t="shared" si="1"/>
        <v>1792.3246419390377</v>
      </c>
      <c r="V16" s="26">
        <f t="shared" si="2"/>
        <v>275277.6349614396</v>
      </c>
      <c r="W16" s="23">
        <f>'WEEKLY COMPETITIVE REPORT'!W16</f>
        <v>40160</v>
      </c>
      <c r="X16" s="57">
        <f>'WEEKLY COMPETITIVE REPORT'!X16</f>
        <v>44187</v>
      </c>
    </row>
    <row r="17" spans="1:24" ht="12.75">
      <c r="A17" s="51">
        <v>4</v>
      </c>
      <c r="B17" s="4">
        <f>'WEEKLY COMPETITIVE REPORT'!B17</f>
        <v>3</v>
      </c>
      <c r="C17" s="4" t="str">
        <f>'WEEKLY COMPETITIVE REPORT'!C17</f>
        <v>SHE'S OUT OF MY LEAGUE</v>
      </c>
      <c r="D17" s="4" t="str">
        <f>'WEEKLY COMPETITIVE REPORT'!D17</f>
        <v>PAR</v>
      </c>
      <c r="E17" s="4" t="str">
        <f>'WEEKLY COMPETITIVE REPORT'!E17</f>
        <v>Karantanija</v>
      </c>
      <c r="F17" s="38">
        <f>'WEEKLY COMPETITIVE REPORT'!F17</f>
        <v>3</v>
      </c>
      <c r="G17" s="38">
        <f>'WEEKLY COMPETITIVE REPORT'!G17</f>
        <v>8</v>
      </c>
      <c r="H17" s="15">
        <f>'WEEKLY COMPETITIVE REPORT'!H17/X4</f>
        <v>12149.100257069409</v>
      </c>
      <c r="I17" s="15">
        <f>'WEEKLY COMPETITIVE REPORT'!I17/X4</f>
        <v>19002.570694087404</v>
      </c>
      <c r="J17" s="23">
        <f>'WEEKLY COMPETITIVE REPORT'!J17</f>
        <v>2009</v>
      </c>
      <c r="K17" s="23">
        <f>'WEEKLY COMPETITIVE REPORT'!K17</f>
        <v>3167</v>
      </c>
      <c r="L17" s="65">
        <f>'WEEKLY COMPETITIVE REPORT'!L17</f>
        <v>-36.066017316017316</v>
      </c>
      <c r="M17" s="15">
        <f t="shared" si="0"/>
        <v>1518.6375321336761</v>
      </c>
      <c r="N17" s="38">
        <f>'WEEKLY COMPETITIVE REPORT'!N17</f>
        <v>8</v>
      </c>
      <c r="O17" s="15">
        <f>'WEEKLY COMPETITIVE REPORT'!O17/X4</f>
        <v>21367.609254498715</v>
      </c>
      <c r="P17" s="15">
        <f>'WEEKLY COMPETITIVE REPORT'!P17/X4</f>
        <v>35253.213367609256</v>
      </c>
      <c r="Q17" s="23">
        <f>'WEEKLY COMPETITIVE REPORT'!Q17</f>
        <v>3896</v>
      </c>
      <c r="R17" s="23">
        <f>'WEEKLY COMPETITIVE REPORT'!R17</f>
        <v>6650</v>
      </c>
      <c r="S17" s="65">
        <f>'WEEKLY COMPETITIVE REPORT'!S17</f>
        <v>-39.38819411528785</v>
      </c>
      <c r="T17" s="15">
        <f>'WEEKLY COMPETITIVE REPORT'!T17/X4</f>
        <v>81523.13624678663</v>
      </c>
      <c r="U17" s="15">
        <f t="shared" si="1"/>
        <v>2670.9511568123394</v>
      </c>
      <c r="V17" s="26">
        <f t="shared" si="2"/>
        <v>102890.74550128535</v>
      </c>
      <c r="W17" s="23">
        <f>'WEEKLY COMPETITIVE REPORT'!W17</f>
        <v>15040</v>
      </c>
      <c r="X17" s="57">
        <f>'WEEKLY COMPETITIVE REPORT'!X17</f>
        <v>18936</v>
      </c>
    </row>
    <row r="18" spans="1:24" ht="13.5" customHeight="1">
      <c r="A18" s="51">
        <v>5</v>
      </c>
      <c r="B18" s="4">
        <f>'WEEKLY COMPETITIVE REPORT'!B18</f>
        <v>4</v>
      </c>
      <c r="C18" s="4" t="str">
        <f>'WEEKLY COMPETITIVE REPORT'!C18</f>
        <v>WHEN IN ROME</v>
      </c>
      <c r="D18" s="4" t="str">
        <f>'WEEKLY COMPETITIVE REPORT'!D18</f>
        <v>WDI</v>
      </c>
      <c r="E18" s="4" t="str">
        <f>'WEEKLY COMPETITIVE REPORT'!E18</f>
        <v>CENEX</v>
      </c>
      <c r="F18" s="38">
        <f>'WEEKLY COMPETITIVE REPORT'!F18</f>
        <v>2</v>
      </c>
      <c r="G18" s="38">
        <f>'WEEKLY COMPETITIVE REPORT'!G18</f>
        <v>6</v>
      </c>
      <c r="H18" s="15">
        <f>'WEEKLY COMPETITIVE REPORT'!H18/X4</f>
        <v>10515.424164524422</v>
      </c>
      <c r="I18" s="15">
        <f>'WEEKLY COMPETITIVE REPORT'!I18/X4</f>
        <v>14913.881748071979</v>
      </c>
      <c r="J18" s="23">
        <f>'WEEKLY COMPETITIVE REPORT'!J18</f>
        <v>1723</v>
      </c>
      <c r="K18" s="23">
        <f>'WEEKLY COMPETITIVE REPORT'!K18</f>
        <v>2447</v>
      </c>
      <c r="L18" s="65">
        <f>'WEEKLY COMPETITIVE REPORT'!L18</f>
        <v>-29.49237266224253</v>
      </c>
      <c r="M18" s="15">
        <f t="shared" si="0"/>
        <v>1752.5706940874036</v>
      </c>
      <c r="N18" s="38">
        <f>'WEEKLY COMPETITIVE REPORT'!N18</f>
        <v>6</v>
      </c>
      <c r="O18" s="15">
        <f>'WEEKLY COMPETITIVE REPORT'!O18/X4</f>
        <v>18395.886889460155</v>
      </c>
      <c r="P18" s="15">
        <f>'WEEKLY COMPETITIVE REPORT'!P18/X4</f>
        <v>29128.53470437018</v>
      </c>
      <c r="Q18" s="23">
        <f>'WEEKLY COMPETITIVE REPORT'!Q18</f>
        <v>3323</v>
      </c>
      <c r="R18" s="23">
        <f>'WEEKLY COMPETITIVE REPORT'!R18</f>
        <v>5360</v>
      </c>
      <c r="S18" s="65">
        <f>'WEEKLY COMPETITIVE REPORT'!S18</f>
        <v>-36.84582119848204</v>
      </c>
      <c r="T18" s="15">
        <f>'WEEKLY COMPETITIVE REPORT'!T18/X4</f>
        <v>29982.005141388174</v>
      </c>
      <c r="U18" s="15">
        <f t="shared" si="1"/>
        <v>3065.9811482433593</v>
      </c>
      <c r="V18" s="26">
        <f t="shared" si="2"/>
        <v>48377.89203084833</v>
      </c>
      <c r="W18" s="23">
        <f>'WEEKLY COMPETITIVE REPORT'!W18</f>
        <v>5502</v>
      </c>
      <c r="X18" s="57">
        <f>'WEEKLY COMPETITIVE REPORT'!X18</f>
        <v>8825</v>
      </c>
    </row>
    <row r="19" spans="1:24" ht="12.75">
      <c r="A19" s="51">
        <v>6</v>
      </c>
      <c r="B19" s="4">
        <f>'WEEKLY COMPETITIVE REPORT'!B19</f>
        <v>5</v>
      </c>
      <c r="C19" s="4" t="str">
        <f>'WEEKLY COMPETITIVE REPORT'!C19</f>
        <v>BOUNTY HUNTER</v>
      </c>
      <c r="D19" s="4" t="str">
        <f>'WEEKLY COMPETITIVE REPORT'!D19</f>
        <v>SONY</v>
      </c>
      <c r="E19" s="4" t="str">
        <f>'WEEKLY COMPETITIVE REPORT'!E19</f>
        <v>CF</v>
      </c>
      <c r="F19" s="38">
        <f>'WEEKLY COMPETITIVE REPORT'!F19</f>
        <v>5</v>
      </c>
      <c r="G19" s="38">
        <f>'WEEKLY COMPETITIVE REPORT'!G19</f>
        <v>9</v>
      </c>
      <c r="H19" s="15">
        <f>'WEEKLY COMPETITIVE REPORT'!H19/X4</f>
        <v>6473.007712082262</v>
      </c>
      <c r="I19" s="15">
        <f>'WEEKLY COMPETITIVE REPORT'!I19/X4</f>
        <v>10528.27763496144</v>
      </c>
      <c r="J19" s="23">
        <f>'WEEKLY COMPETITIVE REPORT'!J19</f>
        <v>1071</v>
      </c>
      <c r="K19" s="23">
        <f>'WEEKLY COMPETITIVE REPORT'!K19</f>
        <v>1788</v>
      </c>
      <c r="L19" s="65">
        <f>'WEEKLY COMPETITIVE REPORT'!L19</f>
        <v>-38.51788548406788</v>
      </c>
      <c r="M19" s="15">
        <f t="shared" si="0"/>
        <v>719.2230791202513</v>
      </c>
      <c r="N19" s="38">
        <f>'WEEKLY COMPETITIVE REPORT'!N19</f>
        <v>9</v>
      </c>
      <c r="O19" s="15">
        <f>'WEEKLY COMPETITIVE REPORT'!O19/X4</f>
        <v>11321.33676092545</v>
      </c>
      <c r="P19" s="15">
        <f>'WEEKLY COMPETITIVE REPORT'!P19/X4</f>
        <v>20178.66323907455</v>
      </c>
      <c r="Q19" s="23">
        <f>'WEEKLY COMPETITIVE REPORT'!Q19</f>
        <v>2054</v>
      </c>
      <c r="R19" s="23">
        <f>'WEEKLY COMPETITIVE REPORT'!R19</f>
        <v>3815</v>
      </c>
      <c r="S19" s="65">
        <f>'WEEKLY COMPETITIVE REPORT'!S19</f>
        <v>-43.8945155742404</v>
      </c>
      <c r="T19" s="15">
        <f>'WEEKLY COMPETITIVE REPORT'!T19/X4</f>
        <v>184669.66580976863</v>
      </c>
      <c r="U19" s="15">
        <f t="shared" si="1"/>
        <v>1257.9263067694944</v>
      </c>
      <c r="V19" s="26">
        <f t="shared" si="2"/>
        <v>195991.00257069408</v>
      </c>
      <c r="W19" s="23">
        <f>'WEEKLY COMPETITIVE REPORT'!W19</f>
        <v>32664</v>
      </c>
      <c r="X19" s="57">
        <f>'WEEKLY COMPETITIVE REPORT'!X19</f>
        <v>34718</v>
      </c>
    </row>
    <row r="20" spans="1:24" ht="12.75">
      <c r="A20" s="52">
        <v>7</v>
      </c>
      <c r="B20" s="4">
        <f>'WEEKLY COMPETITIVE REPORT'!B20</f>
        <v>6</v>
      </c>
      <c r="C20" s="4" t="str">
        <f>'WEEKLY COMPETITIVE REPORT'!C20</f>
        <v>REMEMBER ME</v>
      </c>
      <c r="D20" s="4" t="str">
        <f>'WEEKLY COMPETITIVE REPORT'!D20</f>
        <v>INDEP</v>
      </c>
      <c r="E20" s="4" t="str">
        <f>'WEEKLY COMPETITIVE REPORT'!E20</f>
        <v>Blitz</v>
      </c>
      <c r="F20" s="38">
        <f>'WEEKLY COMPETITIVE REPORT'!F20</f>
        <v>3</v>
      </c>
      <c r="G20" s="38">
        <f>'WEEKLY COMPETITIVE REPORT'!G20</f>
        <v>6</v>
      </c>
      <c r="H20" s="15">
        <f>'WEEKLY COMPETITIVE REPORT'!H20/X4</f>
        <v>5019.2802056555265</v>
      </c>
      <c r="I20" s="15">
        <f>'WEEKLY COMPETITIVE REPORT'!I20/X4</f>
        <v>8512.853470437018</v>
      </c>
      <c r="J20" s="23">
        <f>'WEEKLY COMPETITIVE REPORT'!J20</f>
        <v>824</v>
      </c>
      <c r="K20" s="23">
        <f>'WEEKLY COMPETITIVE REPORT'!K20</f>
        <v>1504</v>
      </c>
      <c r="L20" s="65">
        <f>'WEEKLY COMPETITIVE REPORT'!L20</f>
        <v>-41.03880416729579</v>
      </c>
      <c r="M20" s="15">
        <f t="shared" si="0"/>
        <v>836.5467009425878</v>
      </c>
      <c r="N20" s="38">
        <f>'WEEKLY COMPETITIVE REPORT'!N20</f>
        <v>6</v>
      </c>
      <c r="O20" s="15">
        <f>'WEEKLY COMPETITIVE REPORT'!O20/X4</f>
        <v>10064.26735218509</v>
      </c>
      <c r="P20" s="15">
        <f>'WEEKLY COMPETITIVE REPORT'!P20/X4</f>
        <v>17681.23393316195</v>
      </c>
      <c r="Q20" s="23">
        <f>'WEEKLY COMPETITIVE REPORT'!Q20</f>
        <v>1834</v>
      </c>
      <c r="R20" s="23">
        <f>'WEEKLY COMPETITIVE REPORT'!R20</f>
        <v>3327</v>
      </c>
      <c r="S20" s="65">
        <f>'WEEKLY COMPETITIVE REPORT'!S20</f>
        <v>-43.079383541727246</v>
      </c>
      <c r="T20" s="15">
        <f>'WEEKLY COMPETITIVE REPORT'!T20/X4</f>
        <v>40257.06940874036</v>
      </c>
      <c r="U20" s="15">
        <f t="shared" si="1"/>
        <v>1677.3778920308484</v>
      </c>
      <c r="V20" s="26">
        <f t="shared" si="2"/>
        <v>50321.33676092545</v>
      </c>
      <c r="W20" s="23">
        <f>'WEEKLY COMPETITIVE REPORT'!W20</f>
        <v>7547</v>
      </c>
      <c r="X20" s="57">
        <f>'WEEKLY COMPETITIVE REPORT'!X20</f>
        <v>9381</v>
      </c>
    </row>
    <row r="21" spans="1:24" ht="12.75">
      <c r="A21" s="51">
        <v>8</v>
      </c>
      <c r="B21" s="4">
        <f>'WEEKLY COMPETITIVE REPORT'!B21</f>
        <v>7</v>
      </c>
      <c r="C21" s="4" t="str">
        <f>'WEEKLY COMPETITIVE REPORT'!C21</f>
        <v>ALICE IN WONDERLAND</v>
      </c>
      <c r="D21" s="4" t="str">
        <f>'WEEKLY COMPETITIVE REPORT'!D21</f>
        <v>WDI</v>
      </c>
      <c r="E21" s="4" t="str">
        <f>'WEEKLY COMPETITIVE REPORT'!E21</f>
        <v>CENEX</v>
      </c>
      <c r="F21" s="38">
        <f>'WEEKLY COMPETITIVE REPORT'!F21</f>
        <v>8</v>
      </c>
      <c r="G21" s="38">
        <f>'WEEKLY COMPETITIVE REPORT'!G21</f>
        <v>8</v>
      </c>
      <c r="H21" s="15">
        <f>'WEEKLY COMPETITIVE REPORT'!H21/X4</f>
        <v>2143.9588688946014</v>
      </c>
      <c r="I21" s="15">
        <f>'WEEKLY COMPETITIVE REPORT'!I21/X4</f>
        <v>2835.4755784061695</v>
      </c>
      <c r="J21" s="23">
        <f>'WEEKLY COMPETITIVE REPORT'!J21</f>
        <v>316</v>
      </c>
      <c r="K21" s="23">
        <f>'WEEKLY COMPETITIVE REPORT'!K21</f>
        <v>402</v>
      </c>
      <c r="L21" s="65">
        <f>'WEEKLY COMPETITIVE REPORT'!L21</f>
        <v>-24.38803263825929</v>
      </c>
      <c r="M21" s="15">
        <f aca="true" t="shared" si="3" ref="M21:M33">H21/G21</f>
        <v>267.9948586118252</v>
      </c>
      <c r="N21" s="38">
        <f>'WEEKLY COMPETITIVE REPORT'!N21</f>
        <v>8</v>
      </c>
      <c r="O21" s="15">
        <f>'WEEKLY COMPETITIVE REPORT'!O21/X4</f>
        <v>4195.372750642673</v>
      </c>
      <c r="P21" s="15">
        <f>'WEEKLY COMPETITIVE REPORT'!P21/X4</f>
        <v>7109.254498714653</v>
      </c>
      <c r="Q21" s="23">
        <f>'WEEKLY COMPETITIVE REPORT'!Q21</f>
        <v>657</v>
      </c>
      <c r="R21" s="23">
        <f>'WEEKLY COMPETITIVE REPORT'!R21</f>
        <v>1167</v>
      </c>
      <c r="S21" s="65">
        <f>'WEEKLY COMPETITIVE REPORT'!S21</f>
        <v>-40.987163261616345</v>
      </c>
      <c r="T21" s="15">
        <f>'WEEKLY COMPETITIVE REPORT'!T21/X4</f>
        <v>162993.57326478147</v>
      </c>
      <c r="U21" s="15">
        <f aca="true" t="shared" si="4" ref="U21:U33">O21/N21</f>
        <v>524.4215938303341</v>
      </c>
      <c r="V21" s="26">
        <f aca="true" t="shared" si="5" ref="V21:V33">O21+T21</f>
        <v>167188.94601542415</v>
      </c>
      <c r="W21" s="23">
        <f>'WEEKLY COMPETITIVE REPORT'!W21</f>
        <v>26030</v>
      </c>
      <c r="X21" s="57">
        <f>'WEEKLY COMPETITIVE REPORT'!X21</f>
        <v>26687</v>
      </c>
    </row>
    <row r="22" spans="1:24" ht="12.75">
      <c r="A22" s="51">
        <v>9</v>
      </c>
      <c r="B22" s="4">
        <f>'WEEKLY COMPETITIVE REPORT'!B22</f>
        <v>8</v>
      </c>
      <c r="C22" s="4" t="str">
        <f>'WEEKLY COMPETITIVE REPORT'!C22</f>
        <v>SHUTTER ISLAND</v>
      </c>
      <c r="D22" s="4" t="str">
        <f>'WEEKLY COMPETITIVE REPORT'!D22</f>
        <v>PAR</v>
      </c>
      <c r="E22" s="4" t="str">
        <f>'WEEKLY COMPETITIVE REPORT'!E22</f>
        <v>Karantanija</v>
      </c>
      <c r="F22" s="38">
        <f>'WEEKLY COMPETITIVE REPORT'!F22</f>
        <v>8</v>
      </c>
      <c r="G22" s="38">
        <f>'WEEKLY COMPETITIVE REPORT'!G22</f>
        <v>5</v>
      </c>
      <c r="H22" s="15">
        <f>'WEEKLY COMPETITIVE REPORT'!H22/X4</f>
        <v>1879.1773778920308</v>
      </c>
      <c r="I22" s="15">
        <f>'WEEKLY COMPETITIVE REPORT'!I22/X4</f>
        <v>3255.784061696658</v>
      </c>
      <c r="J22" s="23">
        <f>'WEEKLY COMPETITIVE REPORT'!J22</f>
        <v>283</v>
      </c>
      <c r="K22" s="23">
        <f>'WEEKLY COMPETITIVE REPORT'!K22</f>
        <v>496</v>
      </c>
      <c r="L22" s="65">
        <f>'WEEKLY COMPETITIVE REPORT'!L22</f>
        <v>-42.28187919463087</v>
      </c>
      <c r="M22" s="15">
        <f t="shared" si="3"/>
        <v>375.83547557840615</v>
      </c>
      <c r="N22" s="38">
        <f>'WEEKLY COMPETITIVE REPORT'!N22</f>
        <v>5</v>
      </c>
      <c r="O22" s="15">
        <f>'WEEKLY COMPETITIVE REPORT'!O22/X4</f>
        <v>3839.331619537275</v>
      </c>
      <c r="P22" s="15">
        <f>'WEEKLY COMPETITIVE REPORT'!P22/X4</f>
        <v>6002.570694087403</v>
      </c>
      <c r="Q22" s="23">
        <f>'WEEKLY COMPETITIVE REPORT'!Q22</f>
        <v>637</v>
      </c>
      <c r="R22" s="23">
        <f>'WEEKLY COMPETITIVE REPORT'!R22</f>
        <v>962</v>
      </c>
      <c r="S22" s="65">
        <f>'WEEKLY COMPETITIVE REPORT'!S22</f>
        <v>-36.03854389721627</v>
      </c>
      <c r="T22" s="15">
        <f>'WEEKLY COMPETITIVE REPORT'!T22/X4</f>
        <v>177722.3650385604</v>
      </c>
      <c r="U22" s="15">
        <f t="shared" si="4"/>
        <v>767.866323907455</v>
      </c>
      <c r="V22" s="26">
        <f t="shared" si="5"/>
        <v>181561.69665809767</v>
      </c>
      <c r="W22" s="23">
        <f>'WEEKLY COMPETITIVE REPORT'!W22</f>
        <v>29558</v>
      </c>
      <c r="X22" s="57">
        <f>'WEEKLY COMPETITIVE REPORT'!X22</f>
        <v>30195</v>
      </c>
    </row>
    <row r="23" spans="1:24" ht="12.75">
      <c r="A23" s="51">
        <v>10</v>
      </c>
      <c r="B23" s="4">
        <f>'WEEKLY COMPETITIVE REPORT'!B23</f>
        <v>10</v>
      </c>
      <c r="C23" s="4" t="str">
        <f>'WEEKLY COMPETITIVE REPORT'!C23</f>
        <v>SOUL KITCHEN</v>
      </c>
      <c r="D23" s="4" t="str">
        <f>'WEEKLY COMPETITIVE REPORT'!D23</f>
        <v>INDEP</v>
      </c>
      <c r="E23" s="4" t="str">
        <f>'WEEKLY COMPETITIVE REPORT'!E23</f>
        <v>CF</v>
      </c>
      <c r="F23" s="38">
        <f>'WEEKLY COMPETITIVE REPORT'!F23</f>
        <v>3</v>
      </c>
      <c r="G23" s="38">
        <f>'WEEKLY COMPETITIVE REPORT'!G23</f>
        <v>1</v>
      </c>
      <c r="H23" s="15">
        <f>'WEEKLY COMPETITIVE REPORT'!H23/X4</f>
        <v>1302.056555269923</v>
      </c>
      <c r="I23" s="15">
        <f>'WEEKLY COMPETITIVE REPORT'!I23/X4</f>
        <v>1667.095115681234</v>
      </c>
      <c r="J23" s="23">
        <f>'WEEKLY COMPETITIVE REPORT'!J23</f>
        <v>211</v>
      </c>
      <c r="K23" s="23">
        <f>'WEEKLY COMPETITIVE REPORT'!K23</f>
        <v>268</v>
      </c>
      <c r="L23" s="65">
        <f>'WEEKLY COMPETITIVE REPORT'!L23</f>
        <v>-21.896684656900547</v>
      </c>
      <c r="M23" s="15">
        <f t="shared" si="3"/>
        <v>1302.056555269923</v>
      </c>
      <c r="N23" s="38">
        <f>'WEEKLY COMPETITIVE REPORT'!N23</f>
        <v>1</v>
      </c>
      <c r="O23" s="15">
        <f>'WEEKLY COMPETITIVE REPORT'!O23/X4</f>
        <v>2646.5295629820052</v>
      </c>
      <c r="P23" s="15">
        <f>'WEEKLY COMPETITIVE REPORT'!P23/X4</f>
        <v>3154.2416452442158</v>
      </c>
      <c r="Q23" s="23">
        <f>'WEEKLY COMPETITIVE REPORT'!Q23</f>
        <v>448</v>
      </c>
      <c r="R23" s="23">
        <f>'WEEKLY COMPETITIVE REPORT'!R23</f>
        <v>530</v>
      </c>
      <c r="S23" s="65">
        <f>'WEEKLY COMPETITIVE REPORT'!S23</f>
        <v>-16.096169519152397</v>
      </c>
      <c r="T23" s="15">
        <f>'WEEKLY COMPETITIVE REPORT'!T23/X4</f>
        <v>14839.331619537275</v>
      </c>
      <c r="U23" s="15">
        <f t="shared" si="4"/>
        <v>2646.5295629820052</v>
      </c>
      <c r="V23" s="26">
        <f t="shared" si="5"/>
        <v>17485.861182519282</v>
      </c>
      <c r="W23" s="23">
        <f>'WEEKLY COMPETITIVE REPORT'!W23</f>
        <v>2752</v>
      </c>
      <c r="X23" s="57">
        <f>'WEEKLY COMPETITIVE REPORT'!X23</f>
        <v>3200</v>
      </c>
    </row>
    <row r="24" spans="1:24" ht="12.75">
      <c r="A24" s="51">
        <v>11</v>
      </c>
      <c r="B24" s="4" t="str">
        <f>'WEEKLY COMPETITIVE REPORT'!B24</f>
        <v>New</v>
      </c>
      <c r="C24" s="4" t="str">
        <f>'WEEKLY COMPETITIVE REPORT'!C24</f>
        <v>NA PUTU</v>
      </c>
      <c r="D24" s="4" t="str">
        <f>'WEEKLY COMPETITIVE REPORT'!D24</f>
        <v>INDEP</v>
      </c>
      <c r="E24" s="4" t="str">
        <f>'WEEKLY COMPETITIVE REPORT'!E24</f>
        <v>CF</v>
      </c>
      <c r="F24" s="38">
        <f>'WEEKLY COMPETITIVE REPORT'!F24</f>
        <v>1</v>
      </c>
      <c r="G24" s="38">
        <f>'WEEKLY COMPETITIVE REPORT'!G24</f>
        <v>2</v>
      </c>
      <c r="H24" s="15">
        <f>'WEEKLY COMPETITIVE REPORT'!H24/X4</f>
        <v>1215.9383033419024</v>
      </c>
      <c r="I24" s="15">
        <f>'WEEKLY COMPETITIVE REPORT'!I24/X4</f>
        <v>0</v>
      </c>
      <c r="J24" s="23">
        <f>'WEEKLY COMPETITIVE REPORT'!J24</f>
        <v>193</v>
      </c>
      <c r="K24" s="23">
        <f>'WEEKLY COMPETITIVE REPORT'!K24</f>
        <v>0</v>
      </c>
      <c r="L24" s="65">
        <f>'WEEKLY COMPETITIVE REPORT'!L24</f>
        <v>0</v>
      </c>
      <c r="M24" s="15">
        <f t="shared" si="3"/>
        <v>607.9691516709512</v>
      </c>
      <c r="N24" s="38">
        <f>'WEEKLY COMPETITIVE REPORT'!N24</f>
        <v>2</v>
      </c>
      <c r="O24" s="15">
        <f>'WEEKLY COMPETITIVE REPORT'!O24/X4</f>
        <v>2192.8020565552697</v>
      </c>
      <c r="P24" s="15">
        <f>'WEEKLY COMPETITIVE REPORT'!P24/X4</f>
        <v>0</v>
      </c>
      <c r="Q24" s="23">
        <f>'WEEKLY COMPETITIVE REPORT'!Q24</f>
        <v>368</v>
      </c>
      <c r="R24" s="23">
        <f>'WEEKLY COMPETITIVE REPORT'!R24</f>
        <v>0</v>
      </c>
      <c r="S24" s="65">
        <f>'WEEKLY COMPETITIVE REPORT'!S24</f>
        <v>0</v>
      </c>
      <c r="T24" s="15">
        <f>'WEEKLY COMPETITIVE REPORT'!T24/X4</f>
        <v>0</v>
      </c>
      <c r="U24" s="15">
        <f t="shared" si="4"/>
        <v>1096.4010282776349</v>
      </c>
      <c r="V24" s="26">
        <f t="shared" si="5"/>
        <v>2192.8020565552697</v>
      </c>
      <c r="W24" s="23">
        <f>'WEEKLY COMPETITIVE REPORT'!W24</f>
        <v>0</v>
      </c>
      <c r="X24" s="57">
        <f>'WEEKLY COMPETITIVE REPORT'!X24</f>
        <v>368</v>
      </c>
    </row>
    <row r="25" spans="1:24" ht="12.75">
      <c r="A25" s="51">
        <v>12</v>
      </c>
      <c r="B25" s="4">
        <f>'WEEKLY COMPETITIVE REPORT'!B25</f>
        <v>9</v>
      </c>
      <c r="C25" s="4" t="str">
        <f>'WEEKLY COMPETITIVE REPORT'!C25</f>
        <v>TRIAGE</v>
      </c>
      <c r="D25" s="4" t="str">
        <f>'WEEKLY COMPETITIVE REPORT'!D25</f>
        <v>INDEP</v>
      </c>
      <c r="E25" s="4" t="str">
        <f>'WEEKLY COMPETITIVE REPORT'!E25</f>
        <v>Karantanija</v>
      </c>
      <c r="F25" s="38">
        <f>'WEEKLY COMPETITIVE REPORT'!F25</f>
        <v>4</v>
      </c>
      <c r="G25" s="38">
        <f>'WEEKLY COMPETITIVE REPORT'!G25</f>
        <v>7</v>
      </c>
      <c r="H25" s="15">
        <f>'WEEKLY COMPETITIVE REPORT'!H25/X4</f>
        <v>994.8586118251927</v>
      </c>
      <c r="I25" s="15">
        <f>'WEEKLY COMPETITIVE REPORT'!I25/X4</f>
        <v>2464.0102827763494</v>
      </c>
      <c r="J25" s="23">
        <f>'WEEKLY COMPETITIVE REPORT'!J25</f>
        <v>158</v>
      </c>
      <c r="K25" s="23">
        <f>'WEEKLY COMPETITIVE REPORT'!K25</f>
        <v>399</v>
      </c>
      <c r="L25" s="65">
        <f>'WEEKLY COMPETITIVE REPORT'!L25</f>
        <v>-59.624413145539904</v>
      </c>
      <c r="M25" s="15">
        <f t="shared" si="3"/>
        <v>142.1226588321704</v>
      </c>
      <c r="N25" s="38">
        <f>'WEEKLY COMPETITIVE REPORT'!N25</f>
        <v>7</v>
      </c>
      <c r="O25" s="15">
        <f>'WEEKLY COMPETITIVE REPORT'!O25/X4</f>
        <v>1978.1491002570694</v>
      </c>
      <c r="P25" s="15">
        <f>'WEEKLY COMPETITIVE REPORT'!P25/X4</f>
        <v>4371.46529562982</v>
      </c>
      <c r="Q25" s="23">
        <f>'WEEKLY COMPETITIVE REPORT'!Q25</f>
        <v>342</v>
      </c>
      <c r="R25" s="23">
        <f>'WEEKLY COMPETITIVE REPORT'!R25</f>
        <v>773</v>
      </c>
      <c r="S25" s="65">
        <f>'WEEKLY COMPETITIVE REPORT'!S25</f>
        <v>-54.7486033519553</v>
      </c>
      <c r="T25" s="15">
        <f>'WEEKLY COMPETITIVE REPORT'!T25/X4</f>
        <v>27497.429305912596</v>
      </c>
      <c r="U25" s="15">
        <f t="shared" si="4"/>
        <v>282.59272860815275</v>
      </c>
      <c r="V25" s="26">
        <f t="shared" si="5"/>
        <v>29475.578406169665</v>
      </c>
      <c r="W25" s="23">
        <f>'WEEKLY COMPETITIVE REPORT'!W25</f>
        <v>4945</v>
      </c>
      <c r="X25" s="57">
        <f>'WEEKLY COMPETITIVE REPORT'!X25</f>
        <v>5287</v>
      </c>
    </row>
    <row r="26" spans="1:24" ht="12.75" customHeight="1">
      <c r="A26" s="51">
        <v>13</v>
      </c>
      <c r="B26" s="4">
        <f>'WEEKLY COMPETITIVE REPORT'!B26</f>
        <v>12</v>
      </c>
      <c r="C26" s="4" t="str">
        <f>'WEEKLY COMPETITIVE REPORT'!C26</f>
        <v>GREEN ZONE</v>
      </c>
      <c r="D26" s="4" t="str">
        <f>'WEEKLY COMPETITIVE REPORT'!D26</f>
        <v>UNI</v>
      </c>
      <c r="E26" s="4" t="str">
        <f>'WEEKLY COMPETITIVE REPORT'!E26</f>
        <v>Karantanija</v>
      </c>
      <c r="F26" s="38">
        <f>'WEEKLY COMPETITIVE REPORT'!F26</f>
        <v>7</v>
      </c>
      <c r="G26" s="38">
        <f>'WEEKLY COMPETITIVE REPORT'!G26</f>
        <v>6</v>
      </c>
      <c r="H26" s="15">
        <f>'WEEKLY COMPETITIVE REPORT'!H26/X4</f>
        <v>637.5321336760925</v>
      </c>
      <c r="I26" s="15">
        <f>'WEEKLY COMPETITIVE REPORT'!I26/X4</f>
        <v>1046.2724935732647</v>
      </c>
      <c r="J26" s="23">
        <f>'WEEKLY COMPETITIVE REPORT'!J26</f>
        <v>102</v>
      </c>
      <c r="K26" s="23">
        <f>'WEEKLY COMPETITIVE REPORT'!K26</f>
        <v>171</v>
      </c>
      <c r="L26" s="65">
        <f>'WEEKLY COMPETITIVE REPORT'!L26</f>
        <v>-39.06633906633906</v>
      </c>
      <c r="M26" s="15">
        <f t="shared" si="3"/>
        <v>106.25535561268208</v>
      </c>
      <c r="N26" s="38">
        <f>'WEEKLY COMPETITIVE REPORT'!N26</f>
        <v>6</v>
      </c>
      <c r="O26" s="15">
        <f>'WEEKLY COMPETITIVE REPORT'!O26/X4</f>
        <v>1455.012853470437</v>
      </c>
      <c r="P26" s="15">
        <f>'WEEKLY COMPETITIVE REPORT'!P26/X4</f>
        <v>1857.3264781491002</v>
      </c>
      <c r="Q26" s="23">
        <f>'WEEKLY COMPETITIVE REPORT'!Q26</f>
        <v>243</v>
      </c>
      <c r="R26" s="23">
        <f>'WEEKLY COMPETITIVE REPORT'!R26</f>
        <v>330</v>
      </c>
      <c r="S26" s="65">
        <f>'WEEKLY COMPETITIVE REPORT'!S26</f>
        <v>-21.660899653979243</v>
      </c>
      <c r="T26" s="15">
        <f>'WEEKLY COMPETITIVE REPORT'!T26/X4</f>
        <v>54187.660668380464</v>
      </c>
      <c r="U26" s="15">
        <f t="shared" si="4"/>
        <v>242.50214224507283</v>
      </c>
      <c r="V26" s="26">
        <f t="shared" si="5"/>
        <v>55642.6735218509</v>
      </c>
      <c r="W26" s="23">
        <f>'WEEKLY COMPETITIVE REPORT'!W26</f>
        <v>9456</v>
      </c>
      <c r="X26" s="57">
        <f>'WEEKLY COMPETITIVE REPORT'!X26</f>
        <v>9699</v>
      </c>
    </row>
    <row r="27" spans="1:24" ht="12.75" customHeight="1">
      <c r="A27" s="51">
        <v>14</v>
      </c>
      <c r="B27" s="4">
        <f>'WEEKLY COMPETITIVE REPORT'!B27</f>
        <v>11</v>
      </c>
      <c r="C27" s="4" t="str">
        <f>'WEEKLY COMPETITIVE REPORT'!C27</f>
        <v>LEAP YEAR</v>
      </c>
      <c r="D27" s="4" t="str">
        <f>'WEEKLY COMPETITIVE REPORT'!D27</f>
        <v>UNI</v>
      </c>
      <c r="E27" s="4" t="str">
        <f>'WEEKLY COMPETITIVE REPORT'!E27</f>
        <v>Karantanija</v>
      </c>
      <c r="F27" s="38">
        <f>'WEEKLY COMPETITIVE REPORT'!F27</f>
        <v>9</v>
      </c>
      <c r="G27" s="38">
        <f>'WEEKLY COMPETITIVE REPORT'!G27</f>
        <v>8</v>
      </c>
      <c r="H27" s="15">
        <f>'WEEKLY COMPETITIVE REPORT'!H27/X4</f>
        <v>471.7223650385604</v>
      </c>
      <c r="I27" s="15">
        <f>'WEEKLY COMPETITIVE REPORT'!I27/X17</f>
        <v>0.0510667511618082</v>
      </c>
      <c r="J27" s="23">
        <f>'WEEKLY COMPETITIVE REPORT'!J27</f>
        <v>86</v>
      </c>
      <c r="K27" s="23">
        <f>'WEEKLY COMPETITIVE REPORT'!K27</f>
        <v>203</v>
      </c>
      <c r="L27" s="65">
        <f>'WEEKLY COMPETITIVE REPORT'!L27</f>
        <v>-62.047569803516026</v>
      </c>
      <c r="M27" s="15">
        <f t="shared" si="3"/>
        <v>58.96529562982005</v>
      </c>
      <c r="N27" s="38">
        <f>'WEEKLY COMPETITIVE REPORT'!N27</f>
        <v>8</v>
      </c>
      <c r="O27" s="15">
        <f>'WEEKLY COMPETITIVE REPORT'!O27/X4</f>
        <v>928.0205655526992</v>
      </c>
      <c r="P27" s="15">
        <f>'WEEKLY COMPETITIVE REPORT'!P27/X17</f>
        <v>0.08655471060414026</v>
      </c>
      <c r="Q27" s="23">
        <f>'WEEKLY COMPETITIVE REPORT'!Q27</f>
        <v>164</v>
      </c>
      <c r="R27" s="23">
        <f>'WEEKLY COMPETITIVE REPORT'!R27</f>
        <v>360</v>
      </c>
      <c r="S27" s="65">
        <f>'WEEKLY COMPETITIVE REPORT'!S27</f>
        <v>-55.94874923733984</v>
      </c>
      <c r="T27" s="15">
        <f>'WEEKLY COMPETITIVE REPORT'!T27/X17</f>
        <v>6.296419518377693</v>
      </c>
      <c r="U27" s="15">
        <f t="shared" si="4"/>
        <v>116.0025706940874</v>
      </c>
      <c r="V27" s="26">
        <f t="shared" si="5"/>
        <v>934.3169850710768</v>
      </c>
      <c r="W27" s="23">
        <f>'WEEKLY COMPETITIVE REPORT'!W27</f>
        <v>27258</v>
      </c>
      <c r="X27" s="57">
        <f>'WEEKLY COMPETITIVE REPORT'!X27</f>
        <v>27422</v>
      </c>
    </row>
    <row r="28" spans="1:24" ht="12.75">
      <c r="A28" s="51">
        <v>15</v>
      </c>
      <c r="B28" s="4" t="str">
        <f>'WEEKLY COMPETITIVE REPORT'!B28</f>
        <v>Ret</v>
      </c>
      <c r="C28" s="4" t="str">
        <f>'WEEKLY COMPETITIVE REPORT'!C28</f>
        <v>VERONIKA DECIDES TO DIE</v>
      </c>
      <c r="D28" s="4" t="str">
        <f>'WEEKLY COMPETITIVE REPORT'!D28</f>
        <v>INDEP</v>
      </c>
      <c r="E28" s="4" t="str">
        <f>'WEEKLY COMPETITIVE REPORT'!E28</f>
        <v>Kolosej</v>
      </c>
      <c r="F28" s="38">
        <f>'WEEKLY COMPETITIVE REPORT'!F28</f>
        <v>6</v>
      </c>
      <c r="G28" s="38">
        <f>'WEEKLY COMPETITIVE REPORT'!G28</f>
        <v>1</v>
      </c>
      <c r="H28" s="15">
        <f>'WEEKLY COMPETITIVE REPORT'!H28/X4</f>
        <v>384.318766066838</v>
      </c>
      <c r="I28" s="15">
        <f>'WEEKLY COMPETITIVE REPORT'!I28/X17</f>
        <v>0</v>
      </c>
      <c r="J28" s="23">
        <f>'WEEKLY COMPETITIVE REPORT'!J28</f>
        <v>61</v>
      </c>
      <c r="K28" s="23">
        <f>'WEEKLY COMPETITIVE REPORT'!K28</f>
        <v>0</v>
      </c>
      <c r="L28" s="65">
        <f>'WEEKLY COMPETITIVE REPORT'!L28</f>
        <v>0</v>
      </c>
      <c r="M28" s="15">
        <f t="shared" si="3"/>
        <v>384.318766066838</v>
      </c>
      <c r="N28" s="38">
        <f>'WEEKLY COMPETITIVE REPORT'!N28</f>
        <v>1</v>
      </c>
      <c r="O28" s="15">
        <f>'WEEKLY COMPETITIVE REPORT'!O28/X4</f>
        <v>893.3161953727506</v>
      </c>
      <c r="P28" s="15">
        <f>'WEEKLY COMPETITIVE REPORT'!P28/X17</f>
        <v>0</v>
      </c>
      <c r="Q28" s="23">
        <f>'WEEKLY COMPETITIVE REPORT'!Q28</f>
        <v>149</v>
      </c>
      <c r="R28" s="23">
        <f>'WEEKLY COMPETITIVE REPORT'!R28</f>
        <v>0</v>
      </c>
      <c r="S28" s="65">
        <f>'WEEKLY COMPETITIVE REPORT'!S28</f>
        <v>0</v>
      </c>
      <c r="T28" s="15">
        <f>'WEEKLY COMPETITIVE REPORT'!T28/X17</f>
        <v>0.7384347275031685</v>
      </c>
      <c r="U28" s="15">
        <f t="shared" si="4"/>
        <v>893.3161953727506</v>
      </c>
      <c r="V28" s="26">
        <f t="shared" si="5"/>
        <v>894.0546301002538</v>
      </c>
      <c r="W28" s="23">
        <f>'WEEKLY COMPETITIVE REPORT'!W28</f>
        <v>3096</v>
      </c>
      <c r="X28" s="57">
        <f>'WEEKLY COMPETITIVE REPORT'!X28</f>
        <v>3245</v>
      </c>
    </row>
    <row r="29" spans="1:24" ht="12.75">
      <c r="A29" s="51">
        <v>16</v>
      </c>
      <c r="B29" s="4">
        <f>'WEEKLY COMPETITIVE REPORT'!B29</f>
        <v>15</v>
      </c>
      <c r="C29" s="4" t="str">
        <f>'WEEKLY COMPETITIVE REPORT'!C29</f>
        <v>ANTICHRIST</v>
      </c>
      <c r="D29" s="4" t="str">
        <f>'WEEKLY COMPETITIVE REPORT'!D29</f>
        <v>INDEP</v>
      </c>
      <c r="E29" s="4" t="str">
        <f>'WEEKLY COMPETITIVE REPORT'!E29</f>
        <v>CF</v>
      </c>
      <c r="F29" s="38">
        <f>'WEEKLY COMPETITIVE REPORT'!F29</f>
        <v>2</v>
      </c>
      <c r="G29" s="38">
        <f>'WEEKLY COMPETITIVE REPORT'!G29</f>
        <v>1</v>
      </c>
      <c r="H29" s="15">
        <f>'WEEKLY COMPETITIVE REPORT'!H29/X4</f>
        <v>361.18251928020567</v>
      </c>
      <c r="I29" s="15">
        <f>'WEEKLY COMPETITIVE REPORT'!I29/X17</f>
        <v>0.035963244613434725</v>
      </c>
      <c r="J29" s="23">
        <f>'WEEKLY COMPETITIVE REPORT'!J29</f>
        <v>57</v>
      </c>
      <c r="K29" s="23">
        <f>'WEEKLY COMPETITIVE REPORT'!K29</f>
        <v>140</v>
      </c>
      <c r="L29" s="65">
        <f>'WEEKLY COMPETITIVE REPORT'!L29</f>
        <v>-58.737151248164466</v>
      </c>
      <c r="M29" s="15">
        <f t="shared" si="3"/>
        <v>361.18251928020567</v>
      </c>
      <c r="N29" s="38">
        <f>'WEEKLY COMPETITIVE REPORT'!N29</f>
        <v>1</v>
      </c>
      <c r="O29" s="15">
        <f>'WEEKLY COMPETITIVE REPORT'!O29/X4</f>
        <v>850.8997429305913</v>
      </c>
      <c r="P29" s="15">
        <f>'WEEKLY COMPETITIVE REPORT'!P29/X17</f>
        <v>0.06553654414871145</v>
      </c>
      <c r="Q29" s="23">
        <f>'WEEKLY COMPETITIVE REPORT'!Q29</f>
        <v>139</v>
      </c>
      <c r="R29" s="23">
        <f>'WEEKLY COMPETITIVE REPORT'!R29</f>
        <v>266</v>
      </c>
      <c r="S29" s="65">
        <f>'WEEKLY COMPETITIVE REPORT'!S29</f>
        <v>-46.65592264302981</v>
      </c>
      <c r="T29" s="15">
        <f>'WEEKLY COMPETITIVE REPORT'!T29/X4</f>
        <v>1595.1156812339332</v>
      </c>
      <c r="U29" s="15">
        <f t="shared" si="4"/>
        <v>850.8997429305913</v>
      </c>
      <c r="V29" s="26">
        <f t="shared" si="5"/>
        <v>2446.0154241645246</v>
      </c>
      <c r="W29" s="23">
        <f>'WEEKLY COMPETITIVE REPORT'!W29</f>
        <v>266</v>
      </c>
      <c r="X29" s="57">
        <f>'WEEKLY COMPETITIVE REPORT'!X29</f>
        <v>405</v>
      </c>
    </row>
    <row r="30" spans="1:24" ht="12.75">
      <c r="A30" s="52">
        <v>17</v>
      </c>
      <c r="B30" s="4">
        <f>'WEEKLY COMPETITIVE REPORT'!B30</f>
        <v>13</v>
      </c>
      <c r="C30" s="4" t="str">
        <f>'WEEKLY COMPETITIVE REPORT'!C30</f>
        <v>LAW ABIDING CITIZEN</v>
      </c>
      <c r="D30" s="4" t="str">
        <f>'WEEKLY COMPETITIVE REPORT'!D30</f>
        <v>INDEP</v>
      </c>
      <c r="E30" s="4" t="str">
        <f>'WEEKLY COMPETITIVE REPORT'!E30</f>
        <v>Blitz</v>
      </c>
      <c r="F30" s="38">
        <f>'WEEKLY COMPETITIVE REPORT'!F30</f>
        <v>9</v>
      </c>
      <c r="G30" s="38">
        <f>'WEEKLY COMPETITIVE REPORT'!G30</f>
        <v>5</v>
      </c>
      <c r="H30" s="15">
        <f>'WEEKLY COMPETITIVE REPORT'!H30/X4</f>
        <v>422.879177377892</v>
      </c>
      <c r="I30" s="15">
        <f>'WEEKLY COMPETITIVE REPORT'!I30/X17</f>
        <v>0.03580481622306717</v>
      </c>
      <c r="J30" s="23">
        <f>'WEEKLY COMPETITIVE REPORT'!J30</f>
        <v>64</v>
      </c>
      <c r="K30" s="23">
        <f>'WEEKLY COMPETITIVE REPORT'!K30</f>
        <v>150</v>
      </c>
      <c r="L30" s="65">
        <f>'WEEKLY COMPETITIVE REPORT'!L30</f>
        <v>-51.474926253687315</v>
      </c>
      <c r="M30" s="15">
        <f t="shared" si="3"/>
        <v>84.5758354755784</v>
      </c>
      <c r="N30" s="38">
        <f>'WEEKLY COMPETITIVE REPORT'!N30</f>
        <v>5</v>
      </c>
      <c r="O30" s="15">
        <f>'WEEKLY COMPETITIVE REPORT'!O30/X4</f>
        <v>757.0694087403599</v>
      </c>
      <c r="P30" s="15">
        <f>'WEEKLY COMPETITIVE REPORT'!P30/X17</f>
        <v>0.07456696239966203</v>
      </c>
      <c r="Q30" s="23">
        <f>'WEEKLY COMPETITIVE REPORT'!Q30</f>
        <v>121</v>
      </c>
      <c r="R30" s="23">
        <f>'WEEKLY COMPETITIVE REPORT'!R30</f>
        <v>330</v>
      </c>
      <c r="S30" s="65">
        <f>'WEEKLY COMPETITIVE REPORT'!S30</f>
        <v>-58.286118980169974</v>
      </c>
      <c r="T30" s="15">
        <f>'WEEKLY COMPETITIVE REPORT'!T30/X4</f>
        <v>58259.64010282776</v>
      </c>
      <c r="U30" s="15">
        <f t="shared" si="4"/>
        <v>151.413881748072</v>
      </c>
      <c r="V30" s="26">
        <f t="shared" si="5"/>
        <v>59016.70951156812</v>
      </c>
      <c r="W30" s="23">
        <f>'WEEKLY COMPETITIVE REPORT'!W30</f>
        <v>10074</v>
      </c>
      <c r="X30" s="57">
        <f>'WEEKLY COMPETITIVE REPORT'!X30</f>
        <v>10195</v>
      </c>
    </row>
    <row r="31" spans="1:24" ht="12.75">
      <c r="A31" s="51">
        <v>18</v>
      </c>
      <c r="B31" s="4">
        <f>'WEEKLY COMPETITIVE REPORT'!B31</f>
        <v>16</v>
      </c>
      <c r="C31" s="4" t="str">
        <f>'WEEKLY COMPETITIVE REPORT'!C31</f>
        <v>THE WOLFMAN</v>
      </c>
      <c r="D31" s="4" t="str">
        <f>'WEEKLY COMPETITIVE REPORT'!D31</f>
        <v>UNI</v>
      </c>
      <c r="E31" s="4" t="str">
        <f>'WEEKLY COMPETITIVE REPORT'!E31</f>
        <v>Karantanija</v>
      </c>
      <c r="F31" s="38">
        <f>'WEEKLY COMPETITIVE REPORT'!F31</f>
        <v>11</v>
      </c>
      <c r="G31" s="38">
        <f>'WEEKLY COMPETITIVE REPORT'!G31</f>
        <v>7</v>
      </c>
      <c r="H31" s="15">
        <f>'WEEKLY COMPETITIVE REPORT'!H31/X4</f>
        <v>281.4910025706941</v>
      </c>
      <c r="I31" s="15">
        <f>'WEEKLY COMPETITIVE REPORT'!I31/X17</f>
        <v>0.019064216307562314</v>
      </c>
      <c r="J31" s="23">
        <f>'WEEKLY COMPETITIVE REPORT'!J31</f>
        <v>44</v>
      </c>
      <c r="K31" s="23">
        <f>'WEEKLY COMPETITIVE REPORT'!K31</f>
        <v>78</v>
      </c>
      <c r="L31" s="65">
        <f>'WEEKLY COMPETITIVE REPORT'!L31</f>
        <v>-39.335180055401665</v>
      </c>
      <c r="M31" s="15">
        <f t="shared" si="3"/>
        <v>40.21300036724201</v>
      </c>
      <c r="N31" s="38">
        <f>'WEEKLY COMPETITIVE REPORT'!N31</f>
        <v>7</v>
      </c>
      <c r="O31" s="15">
        <f>'WEEKLY COMPETITIVE REPORT'!O31/X4</f>
        <v>516.7095115681234</v>
      </c>
      <c r="P31" s="15">
        <f>'WEEKLY COMPETITIVE REPORT'!P31/X17</f>
        <v>0.03205534431770173</v>
      </c>
      <c r="Q31" s="23">
        <f>'WEEKLY COMPETITIVE REPORT'!Q31</f>
        <v>85</v>
      </c>
      <c r="R31" s="23">
        <f>'WEEKLY COMPETITIVE REPORT'!R31</f>
        <v>135</v>
      </c>
      <c r="S31" s="65">
        <f>'WEEKLY COMPETITIVE REPORT'!S31</f>
        <v>-33.77265238879737</v>
      </c>
      <c r="T31" s="15">
        <f>'WEEKLY COMPETITIVE REPORT'!T31/X4</f>
        <v>123330.33419023136</v>
      </c>
      <c r="U31" s="15">
        <f t="shared" si="4"/>
        <v>73.81564450973191</v>
      </c>
      <c r="V31" s="26">
        <f t="shared" si="5"/>
        <v>123847.04370179948</v>
      </c>
      <c r="W31" s="23">
        <f>'WEEKLY COMPETITIVE REPORT'!W31</f>
        <v>21825</v>
      </c>
      <c r="X31" s="57">
        <f>'WEEKLY COMPETITIVE REPORT'!X31</f>
        <v>21910</v>
      </c>
    </row>
    <row r="32" spans="1:24" ht="12.75">
      <c r="A32" s="51">
        <v>19</v>
      </c>
      <c r="B32" s="4">
        <f>'WEEKLY COMPETITIVE REPORT'!B32</f>
        <v>18</v>
      </c>
      <c r="C32" s="4" t="str">
        <f>'WEEKLY COMPETITIVE REPORT'!C32</f>
        <v>INVICTUS</v>
      </c>
      <c r="D32" s="4" t="str">
        <f>'WEEKLY COMPETITIVE REPORT'!D32</f>
        <v>WB</v>
      </c>
      <c r="E32" s="4" t="str">
        <f>'WEEKLY COMPETITIVE REPORT'!E32</f>
        <v>Blitz</v>
      </c>
      <c r="F32" s="38">
        <f>'WEEKLY COMPETITIVE REPORT'!F32</f>
        <v>10</v>
      </c>
      <c r="G32" s="38">
        <f>'WEEKLY COMPETITIVE REPORT'!G32</f>
        <v>5</v>
      </c>
      <c r="H32" s="15">
        <f>'WEEKLY COMPETITIVE REPORT'!H32/X4</f>
        <v>280.2056555269923</v>
      </c>
      <c r="I32" s="15">
        <f>'WEEKLY COMPETITIVE REPORT'!I32/X17</f>
        <v>0.011934938741022392</v>
      </c>
      <c r="J32" s="23">
        <f>'WEEKLY COMPETITIVE REPORT'!J32</f>
        <v>63</v>
      </c>
      <c r="K32" s="23">
        <f>'WEEKLY COMPETITIVE REPORT'!K32</f>
        <v>57</v>
      </c>
      <c r="L32" s="65">
        <f>'WEEKLY COMPETITIVE REPORT'!L32</f>
        <v>-3.5398230088495666</v>
      </c>
      <c r="M32" s="15">
        <f t="shared" si="3"/>
        <v>56.04113110539846</v>
      </c>
      <c r="N32" s="38">
        <f>'WEEKLY COMPETITIVE REPORT'!N32</f>
        <v>5</v>
      </c>
      <c r="O32" s="15">
        <f>'WEEKLY COMPETITIVE REPORT'!O32/X4</f>
        <v>457.5835475578406</v>
      </c>
      <c r="P32" s="15">
        <f>'WEEKLY COMPETITIVE REPORT'!P32/X17</f>
        <v>0.011934938741022392</v>
      </c>
      <c r="Q32" s="23">
        <f>'WEEKLY COMPETITIVE REPORT'!Q32</f>
        <v>126</v>
      </c>
      <c r="R32" s="23">
        <f>'WEEKLY COMPETITIVE REPORT'!R32</f>
        <v>57</v>
      </c>
      <c r="S32" s="65">
        <f>'WEEKLY COMPETITIVE REPORT'!S32</f>
        <v>57.522123893805315</v>
      </c>
      <c r="T32" s="15">
        <f>'WEEKLY COMPETITIVE REPORT'!T32/X4</f>
        <v>46410.02570694087</v>
      </c>
      <c r="U32" s="15">
        <f t="shared" si="4"/>
        <v>91.51670951156811</v>
      </c>
      <c r="V32" s="26">
        <f t="shared" si="5"/>
        <v>46867.60925449871</v>
      </c>
      <c r="W32" s="23">
        <f>'WEEKLY COMPETITIVE REPORT'!W32</f>
        <v>8114</v>
      </c>
      <c r="X32" s="57">
        <f>'WEEKLY COMPETITIVE REPORT'!X32</f>
        <v>8240</v>
      </c>
    </row>
    <row r="33" spans="1:24" ht="13.5" thickBot="1">
      <c r="A33" s="51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38">
        <f>'WEEKLY COMPETITIVE REPORT'!F33</f>
        <v>0</v>
      </c>
      <c r="G33" s="38">
        <f>'WEEKLY COMPETITIVE REPORT'!G33</f>
        <v>0</v>
      </c>
      <c r="H33" s="15">
        <f>'WEEKLY COMPETITIVE REPORT'!H33/X4</f>
        <v>0</v>
      </c>
      <c r="I33" s="15">
        <f>'WEEKLY COMPETITIVE REPORT'!I33/X17</f>
        <v>0</v>
      </c>
      <c r="J33" s="23">
        <f>'WEEKLY COMPETITIVE REPORT'!J33</f>
        <v>0</v>
      </c>
      <c r="K33" s="23">
        <f>'WEEKLY COMPETITIVE REPORT'!K33</f>
        <v>0</v>
      </c>
      <c r="L33" s="65">
        <f>'WEEKLY COMPETITIVE REPORT'!L33</f>
        <v>0</v>
      </c>
      <c r="M33" s="15" t="e">
        <f t="shared" si="3"/>
        <v>#DIV/0!</v>
      </c>
      <c r="N33" s="38">
        <f>'WEEKLY COMPETITIVE REPORT'!N33</f>
        <v>0</v>
      </c>
      <c r="O33" s="15">
        <f>'WEEKLY COMPETITIVE REPORT'!O33/X4</f>
        <v>0</v>
      </c>
      <c r="P33" s="15">
        <f>'WEEKLY COMPETITIVE REPORT'!P33/X17</f>
        <v>0</v>
      </c>
      <c r="Q33" s="23">
        <f>'WEEKLY COMPETITIVE REPORT'!Q33</f>
        <v>0</v>
      </c>
      <c r="R33" s="23">
        <f>'WEEKLY COMPETITIVE REPORT'!R33</f>
        <v>0</v>
      </c>
      <c r="S33" s="65">
        <f>'WEEKLY COMPETITIVE REPORT'!S33</f>
        <v>0</v>
      </c>
      <c r="T33" s="15">
        <f>'WEEKLY COMPETITIVE REPORT'!T33/X4</f>
        <v>0</v>
      </c>
      <c r="U33" s="15" t="e">
        <f t="shared" si="4"/>
        <v>#DIV/0!</v>
      </c>
      <c r="V33" s="26">
        <f t="shared" si="5"/>
        <v>0</v>
      </c>
      <c r="W33" s="23">
        <f>'WEEKLY COMPETITIVE REPORT'!W33</f>
        <v>0</v>
      </c>
      <c r="X33" s="57">
        <f>'WEEKLY COMPETITIVE REPORT'!X33</f>
        <v>0</v>
      </c>
    </row>
    <row r="34" spans="1:24" s="37" customFormat="1" ht="12.75" thickBot="1">
      <c r="A34" s="34"/>
      <c r="B34" s="35"/>
      <c r="C34" s="58" t="str">
        <f>'WEEKLY COMPETITIVE REPORT'!C34</f>
        <v>T O T A L</v>
      </c>
      <c r="D34" s="58">
        <f>'WEEKLY COMPETITIVE REPORT'!D34</f>
        <v>0</v>
      </c>
      <c r="E34" s="58">
        <f>'WEEKLY COMPETITIVE REPORT'!E34</f>
        <v>0</v>
      </c>
      <c r="F34" s="59">
        <f>'WEEKLY COMPETITIVE REPORT'!F34</f>
        <v>0</v>
      </c>
      <c r="G34" s="41">
        <f>'WEEKLY COMPETITIVE REPORT'!G34</f>
        <v>120</v>
      </c>
      <c r="H34" s="33">
        <f>SUM(H14:H33)</f>
        <v>118457.58354755785</v>
      </c>
      <c r="I34" s="32">
        <f>SUM(I14:I33)</f>
        <v>143009.151263273</v>
      </c>
      <c r="J34" s="32">
        <f>SUM(J14:J33)</f>
        <v>18335</v>
      </c>
      <c r="K34" s="32">
        <f>SUM(K14:K33)</f>
        <v>22607</v>
      </c>
      <c r="L34" s="65">
        <f>'WEEKLY COMPETITIVE REPORT'!L34</f>
        <v>-19.892912400257288</v>
      </c>
      <c r="M34" s="33">
        <f>H34/G34</f>
        <v>987.1465295629821</v>
      </c>
      <c r="N34" s="41">
        <f>'WEEKLY COMPETITIVE REPORT'!N34</f>
        <v>120</v>
      </c>
      <c r="O34" s="32">
        <f>SUM(O14:O33)</f>
        <v>207168.38046272492</v>
      </c>
      <c r="P34" s="32">
        <f>SUM(P14:P33)</f>
        <v>276623.6639646955</v>
      </c>
      <c r="Q34" s="32">
        <f>SUM(Q14:Q33)</f>
        <v>34942</v>
      </c>
      <c r="R34" s="32">
        <f>SUM(R14:R33)</f>
        <v>48251</v>
      </c>
      <c r="S34" s="66">
        <f>O34/P34-100%</f>
        <v>-0.2510822194547857</v>
      </c>
      <c r="T34" s="32">
        <f>SUM(T14:T33)</f>
        <v>1368972.330484066</v>
      </c>
      <c r="U34" s="33">
        <f>O34/N34</f>
        <v>1726.4031705227076</v>
      </c>
      <c r="V34" s="32">
        <f>SUM(V14:V33)</f>
        <v>1576140.7109467909</v>
      </c>
      <c r="W34" s="32">
        <f>SUM(W14:W33)</f>
        <v>262307</v>
      </c>
      <c r="X34" s="36">
        <f>SUM(X14:X33)</f>
        <v>297249</v>
      </c>
    </row>
    <row r="35" spans="8:11" ht="12.75">
      <c r="H35" s="24"/>
      <c r="I35" s="24"/>
      <c r="J35" s="24"/>
      <c r="K35" s="24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CENEX</cp:lastModifiedBy>
  <cp:lastPrinted>2009-10-01T10:21:10Z</cp:lastPrinted>
  <dcterms:created xsi:type="dcterms:W3CDTF">1998-07-08T11:15:35Z</dcterms:created>
  <dcterms:modified xsi:type="dcterms:W3CDTF">2010-05-06T12:23:37Z</dcterms:modified>
  <cp:category/>
  <cp:version/>
  <cp:contentType/>
  <cp:contentStatus/>
</cp:coreProperties>
</file>