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8075" windowHeight="1122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<sst xmlns="http://schemas.openxmlformats.org/spreadsheetml/2006/main" count="219" uniqueCount="71">
  <si>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</si>
  <si>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</si>
  <si>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</si>
  <si>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</si>
  <si>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</si>
  <si>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</si>
  <si>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</si>
  <si>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</si>
  <si>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</si>
  <si>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</si>
  <si>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</si>
  <si>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</si>
  <si>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</si>
  <si>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</si>
  <si>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</si>
  <si>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</si>
  <si>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</si>
  <si>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</si>
  <si>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</si>
  <si>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</si>
  <si>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</si>
  <si>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</si>
  <si>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</si>
  <si>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</si>
  <si>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</si>
  <si>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</si>
  <si>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</si>
  <si>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</si>
  <si>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</si>
  <si>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</si>
  <si>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</si>
  <si>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</si>
  <si>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</si>
  <si>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</si>
  <si>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</si>
  <si>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</si>
  <si>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</si>
  <si>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</si>
  <si>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</si>
  <si>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</si>
  <si>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</si>
  <si>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</si>
  <si>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</si>
  <si>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</si>
  <si>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</si>
  <si>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</si>
  <si>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</si>
  <si>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</si>
  <si>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</si>
  <si>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</si>
  <si>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</si>
  <si>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</si>
  <si>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SONY</t>
  </si>
  <si>
    <t>New</t>
  </si>
  <si>
    <t>BOUNTY HUNTER</t>
  </si>
  <si>
    <t>HOW TO TRAIN YOUR DRAGON</t>
  </si>
  <si>
    <t>REMEMBER ME</t>
  </si>
  <si>
    <t>SHE'S OUT OF MY LEAGUE</t>
  </si>
  <si>
    <t>CLASH OF THE TITANS</t>
  </si>
  <si>
    <t>WHEN IN ROME</t>
  </si>
  <si>
    <t>IRON MAN 2</t>
  </si>
  <si>
    <t>VERONIKA DECIDES TO DIE</t>
  </si>
  <si>
    <t>Kolosej</t>
  </si>
  <si>
    <t>BACK UP PLAN</t>
  </si>
  <si>
    <t>KATALIN VARGA</t>
  </si>
  <si>
    <t>ROBIN HOOD</t>
  </si>
  <si>
    <t>21 - May</t>
  </si>
  <si>
    <t>23 - May</t>
  </si>
  <si>
    <t>20 - May</t>
  </si>
  <si>
    <t>26 - May</t>
  </si>
  <si>
    <t>PRINCE OF PERSIA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</si>
</sst>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5" t="s">
        <v>66</v>
      </c>
      <c r="K4" s="21"/>
      <c r="L4" s="86" t="s">
        <v>67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2">
        <v>0.8129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4" t="s">
        <v>68</v>
      </c>
      <c r="K5" s="8"/>
      <c r="L5" s="87" t="s">
        <v>69</v>
      </c>
      <c r="M5" s="27"/>
      <c r="N5" s="9"/>
      <c r="O5" s="9"/>
      <c r="P5" s="9"/>
      <c r="Q5" s="9"/>
      <c r="R5" s="9"/>
      <c r="S5" s="9"/>
      <c r="T5" s="30"/>
      <c r="U5" s="30"/>
      <c r="V5" s="71"/>
      <c r="W5" s="21"/>
      <c r="X5" s="70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40318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46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3">
        <v>1</v>
      </c>
      <c r="B14" s="73">
        <v>1</v>
      </c>
      <c r="C14" s="4" t="s">
        <v>65</v>
      </c>
      <c r="D14" s="16" t="s">
        <v>50</v>
      </c>
      <c r="E14" s="16" t="s">
        <v>36</v>
      </c>
      <c r="F14" s="38">
        <v>2</v>
      </c>
      <c r="G14" s="38">
        <v>15</v>
      </c>
      <c r="H14" s="25">
        <v>38014</v>
      </c>
      <c r="I14" s="25">
        <v>93977</v>
      </c>
      <c r="J14" s="82">
        <v>7885</v>
      </c>
      <c r="K14" s="82">
        <v>19005</v>
      </c>
      <c r="L14" s="65">
        <f>(H14/I14*100)-100</f>
        <v>-59.54967704863956</v>
      </c>
      <c r="M14" s="15">
        <f aca="true" t="shared" si="0" ref="M14:M25">H14/G14</f>
        <v>2534.266666666667</v>
      </c>
      <c r="N14" s="38">
        <v>15</v>
      </c>
      <c r="O14" s="23">
        <v>56935</v>
      </c>
      <c r="P14" s="23">
        <v>131973</v>
      </c>
      <c r="Q14" s="23">
        <v>12597</v>
      </c>
      <c r="R14" s="23">
        <v>28198</v>
      </c>
      <c r="S14" s="65">
        <f>(O14/P14*100)-100</f>
        <v>-56.85859986512393</v>
      </c>
      <c r="T14" s="76">
        <v>140622</v>
      </c>
      <c r="U14" s="15">
        <f aca="true" t="shared" si="1" ref="U14:U25">O14/N14</f>
        <v>3795.6666666666665</v>
      </c>
      <c r="V14" s="76">
        <f aca="true" t="shared" si="2" ref="V14:V25">SUM(T14,O14)</f>
        <v>197557</v>
      </c>
      <c r="W14" s="76">
        <v>31149</v>
      </c>
      <c r="X14" s="77">
        <f aca="true" t="shared" si="3" ref="X14:X25">SUM(W14,Q14)</f>
        <v>43746</v>
      </c>
    </row>
    <row r="15" spans="1:24" ht="12.75">
      <c r="A15" s="73">
        <v>2</v>
      </c>
      <c r="B15" s="73" t="s">
        <v>53</v>
      </c>
      <c r="C15" s="4" t="s">
        <v>70</v>
      </c>
      <c r="D15" s="16" t="s">
        <v>48</v>
      </c>
      <c r="E15" s="16" t="s">
        <v>49</v>
      </c>
      <c r="F15" s="38">
        <v>1</v>
      </c>
      <c r="G15" s="38">
        <v>12</v>
      </c>
      <c r="H15" s="25">
        <v>26036</v>
      </c>
      <c r="I15" s="25"/>
      <c r="J15" s="15">
        <v>5732</v>
      </c>
      <c r="K15" s="15"/>
      <c r="L15" s="65"/>
      <c r="M15" s="15">
        <f t="shared" si="0"/>
        <v>2169.6666666666665</v>
      </c>
      <c r="N15" s="74">
        <v>12</v>
      </c>
      <c r="O15" s="23">
        <v>39551</v>
      </c>
      <c r="P15" s="23"/>
      <c r="Q15" s="23">
        <v>9232</v>
      </c>
      <c r="R15" s="23"/>
      <c r="S15" s="65"/>
      <c r="T15" s="76">
        <v>1761</v>
      </c>
      <c r="U15" s="15">
        <f t="shared" si="1"/>
        <v>3295.9166666666665</v>
      </c>
      <c r="V15" s="76">
        <f t="shared" si="2"/>
        <v>41312</v>
      </c>
      <c r="W15" s="76">
        <v>540</v>
      </c>
      <c r="X15" s="77">
        <f t="shared" si="3"/>
        <v>9772</v>
      </c>
    </row>
    <row r="16" spans="1:24" ht="12.75">
      <c r="A16" s="73">
        <v>3</v>
      </c>
      <c r="B16" s="73">
        <v>2</v>
      </c>
      <c r="C16" s="4" t="s">
        <v>63</v>
      </c>
      <c r="D16" s="16" t="s">
        <v>52</v>
      </c>
      <c r="E16" s="16" t="s">
        <v>42</v>
      </c>
      <c r="F16" s="38">
        <v>3</v>
      </c>
      <c r="G16" s="38">
        <v>7</v>
      </c>
      <c r="H16" s="15">
        <v>11124</v>
      </c>
      <c r="I16" s="15">
        <v>20847</v>
      </c>
      <c r="J16" s="93">
        <v>2404</v>
      </c>
      <c r="K16" s="93">
        <v>4406</v>
      </c>
      <c r="L16" s="65">
        <f aca="true" t="shared" si="4" ref="L16:L25">(H16/I16*100)-100</f>
        <v>-46.63980428838682</v>
      </c>
      <c r="M16" s="15">
        <f t="shared" si="0"/>
        <v>1589.142857142857</v>
      </c>
      <c r="N16" s="39">
        <v>7</v>
      </c>
      <c r="O16" s="15">
        <v>14923</v>
      </c>
      <c r="P16" s="15">
        <v>27441</v>
      </c>
      <c r="Q16" s="15">
        <v>3415</v>
      </c>
      <c r="R16" s="15">
        <v>6170</v>
      </c>
      <c r="S16" s="65">
        <f aca="true" t="shared" si="5" ref="S16:S25">(O16/P16*100)-100</f>
        <v>-45.6178710688386</v>
      </c>
      <c r="T16" s="76">
        <v>65926</v>
      </c>
      <c r="U16" s="15">
        <f t="shared" si="1"/>
        <v>2131.8571428571427</v>
      </c>
      <c r="V16" s="76">
        <f t="shared" si="2"/>
        <v>80849</v>
      </c>
      <c r="W16" s="76">
        <v>15008</v>
      </c>
      <c r="X16" s="77">
        <f t="shared" si="3"/>
        <v>18423</v>
      </c>
    </row>
    <row r="17" spans="1:24" ht="12.75">
      <c r="A17" s="73">
        <v>4</v>
      </c>
      <c r="B17" s="73">
        <v>3</v>
      </c>
      <c r="C17" s="4" t="s">
        <v>55</v>
      </c>
      <c r="D17" s="16" t="s">
        <v>51</v>
      </c>
      <c r="E17" s="16" t="s">
        <v>36</v>
      </c>
      <c r="F17" s="38">
        <v>8</v>
      </c>
      <c r="G17" s="38">
        <v>14</v>
      </c>
      <c r="H17" s="15">
        <v>5983</v>
      </c>
      <c r="I17" s="15">
        <v>18941</v>
      </c>
      <c r="J17" s="89">
        <v>1185</v>
      </c>
      <c r="K17" s="89">
        <v>3680</v>
      </c>
      <c r="L17" s="65">
        <f t="shared" si="4"/>
        <v>-68.41243862520457</v>
      </c>
      <c r="M17" s="15">
        <f t="shared" si="0"/>
        <v>427.35714285714283</v>
      </c>
      <c r="N17" s="74">
        <v>14</v>
      </c>
      <c r="O17" s="23">
        <v>7966</v>
      </c>
      <c r="P17" s="23">
        <v>21543</v>
      </c>
      <c r="Q17" s="23">
        <v>1660</v>
      </c>
      <c r="R17" s="23">
        <v>4330</v>
      </c>
      <c r="S17" s="65">
        <f t="shared" si="5"/>
        <v>-63.02279162605022</v>
      </c>
      <c r="T17" s="76">
        <v>251720</v>
      </c>
      <c r="U17" s="15">
        <f t="shared" si="1"/>
        <v>569</v>
      </c>
      <c r="V17" s="76">
        <f t="shared" si="2"/>
        <v>259686</v>
      </c>
      <c r="W17" s="76">
        <v>51852</v>
      </c>
      <c r="X17" s="77">
        <f t="shared" si="3"/>
        <v>53512</v>
      </c>
    </row>
    <row r="18" spans="1:24" ht="13.5" customHeight="1">
      <c r="A18" s="73">
        <v>5</v>
      </c>
      <c r="B18" s="73">
        <v>4</v>
      </c>
      <c r="C18" s="4" t="s">
        <v>58</v>
      </c>
      <c r="D18" s="16" t="s">
        <v>43</v>
      </c>
      <c r="E18" s="16" t="s">
        <v>44</v>
      </c>
      <c r="F18" s="38">
        <v>4</v>
      </c>
      <c r="G18" s="38">
        <v>15</v>
      </c>
      <c r="H18" s="15">
        <v>4450</v>
      </c>
      <c r="I18" s="15">
        <v>11857</v>
      </c>
      <c r="J18" s="25">
        <v>864</v>
      </c>
      <c r="K18" s="25">
        <v>2197</v>
      </c>
      <c r="L18" s="65">
        <f t="shared" si="4"/>
        <v>-62.4694273424981</v>
      </c>
      <c r="M18" s="15">
        <f t="shared" si="0"/>
        <v>296.6666666666667</v>
      </c>
      <c r="N18" s="39">
        <v>15</v>
      </c>
      <c r="O18" s="15">
        <v>6922</v>
      </c>
      <c r="P18" s="15">
        <v>15425</v>
      </c>
      <c r="Q18" s="15">
        <v>1394</v>
      </c>
      <c r="R18" s="15">
        <v>3006</v>
      </c>
      <c r="S18" s="65">
        <f t="shared" si="5"/>
        <v>-55.12479740680713</v>
      </c>
      <c r="T18" s="76">
        <v>170616</v>
      </c>
      <c r="U18" s="15">
        <f t="shared" si="1"/>
        <v>461.46666666666664</v>
      </c>
      <c r="V18" s="76">
        <f t="shared" si="2"/>
        <v>177538</v>
      </c>
      <c r="W18" s="76">
        <v>33850</v>
      </c>
      <c r="X18" s="77">
        <f t="shared" si="3"/>
        <v>35244</v>
      </c>
    </row>
    <row r="19" spans="1:24" ht="12.75">
      <c r="A19" s="73">
        <v>6</v>
      </c>
      <c r="B19" s="73">
        <v>5</v>
      </c>
      <c r="C19" s="4" t="s">
        <v>60</v>
      </c>
      <c r="D19" s="16" t="s">
        <v>51</v>
      </c>
      <c r="E19" s="16" t="s">
        <v>36</v>
      </c>
      <c r="F19" s="38">
        <v>4</v>
      </c>
      <c r="G19" s="38">
        <v>6</v>
      </c>
      <c r="H19" s="15">
        <v>4487</v>
      </c>
      <c r="I19" s="15">
        <v>11641</v>
      </c>
      <c r="J19" s="15">
        <v>947</v>
      </c>
      <c r="K19" s="15">
        <v>2412</v>
      </c>
      <c r="L19" s="65">
        <f t="shared" si="4"/>
        <v>-61.455201443174985</v>
      </c>
      <c r="M19" s="15">
        <f t="shared" si="0"/>
        <v>747.8333333333334</v>
      </c>
      <c r="N19" s="39">
        <v>6</v>
      </c>
      <c r="O19" s="15">
        <v>6228</v>
      </c>
      <c r="P19" s="15">
        <v>15325</v>
      </c>
      <c r="Q19" s="15">
        <v>1370</v>
      </c>
      <c r="R19" s="15">
        <v>3287</v>
      </c>
      <c r="S19" s="65">
        <f t="shared" si="5"/>
        <v>-59.360522022838495</v>
      </c>
      <c r="T19" s="76">
        <v>83471</v>
      </c>
      <c r="U19" s="15">
        <f t="shared" si="1"/>
        <v>1038</v>
      </c>
      <c r="V19" s="76">
        <f t="shared" si="2"/>
        <v>89699</v>
      </c>
      <c r="W19" s="76">
        <v>18132</v>
      </c>
      <c r="X19" s="77">
        <f t="shared" si="3"/>
        <v>19502</v>
      </c>
    </row>
    <row r="20" spans="1:24" ht="12.75">
      <c r="A20" s="73">
        <v>7</v>
      </c>
      <c r="B20" s="73">
        <v>6</v>
      </c>
      <c r="C20" s="4" t="s">
        <v>59</v>
      </c>
      <c r="D20" s="16" t="s">
        <v>48</v>
      </c>
      <c r="E20" s="16" t="s">
        <v>49</v>
      </c>
      <c r="F20" s="38">
        <v>5</v>
      </c>
      <c r="G20" s="38">
        <v>6</v>
      </c>
      <c r="H20" s="15">
        <v>4732</v>
      </c>
      <c r="I20" s="15">
        <v>8422</v>
      </c>
      <c r="J20" s="15">
        <v>1083</v>
      </c>
      <c r="K20" s="15">
        <v>1806</v>
      </c>
      <c r="L20" s="65">
        <f t="shared" si="4"/>
        <v>-43.81382094514367</v>
      </c>
      <c r="M20" s="15">
        <f t="shared" si="0"/>
        <v>788.6666666666666</v>
      </c>
      <c r="N20" s="74">
        <v>6</v>
      </c>
      <c r="O20" s="23">
        <v>6111</v>
      </c>
      <c r="P20" s="23">
        <v>11439</v>
      </c>
      <c r="Q20" s="23">
        <v>1458</v>
      </c>
      <c r="R20" s="23">
        <v>2630</v>
      </c>
      <c r="S20" s="65">
        <f t="shared" si="5"/>
        <v>-46.57749803304485</v>
      </c>
      <c r="T20" s="76">
        <v>62052</v>
      </c>
      <c r="U20" s="15">
        <f t="shared" si="1"/>
        <v>1018.5</v>
      </c>
      <c r="V20" s="76">
        <f t="shared" si="2"/>
        <v>68163</v>
      </c>
      <c r="W20" s="76">
        <v>14438</v>
      </c>
      <c r="X20" s="77">
        <f t="shared" si="3"/>
        <v>15896</v>
      </c>
    </row>
    <row r="21" spans="1:24" ht="12.75">
      <c r="A21" s="73">
        <v>8</v>
      </c>
      <c r="B21" s="73">
        <v>7</v>
      </c>
      <c r="C21" s="4" t="s">
        <v>57</v>
      </c>
      <c r="D21" s="16" t="s">
        <v>51</v>
      </c>
      <c r="E21" s="16" t="s">
        <v>36</v>
      </c>
      <c r="F21" s="38">
        <v>6</v>
      </c>
      <c r="G21" s="38">
        <v>8</v>
      </c>
      <c r="H21" s="15">
        <v>3129</v>
      </c>
      <c r="I21" s="15">
        <v>8418</v>
      </c>
      <c r="J21" s="15">
        <v>682</v>
      </c>
      <c r="K21" s="15">
        <v>1840</v>
      </c>
      <c r="L21" s="65">
        <f t="shared" si="4"/>
        <v>-62.82965074839629</v>
      </c>
      <c r="M21" s="15">
        <f t="shared" si="0"/>
        <v>391.125</v>
      </c>
      <c r="N21" s="74">
        <v>8</v>
      </c>
      <c r="O21" s="15">
        <v>4383</v>
      </c>
      <c r="P21" s="15">
        <v>10333</v>
      </c>
      <c r="Q21" s="15">
        <v>990</v>
      </c>
      <c r="R21" s="15">
        <v>2365</v>
      </c>
      <c r="S21" s="65">
        <f t="shared" si="5"/>
        <v>-57.582502661376175</v>
      </c>
      <c r="T21" s="76">
        <v>101578</v>
      </c>
      <c r="U21" s="15">
        <f t="shared" si="1"/>
        <v>547.875</v>
      </c>
      <c r="V21" s="76">
        <f t="shared" si="2"/>
        <v>105961</v>
      </c>
      <c r="W21" s="76">
        <v>23872</v>
      </c>
      <c r="X21" s="77">
        <f t="shared" si="3"/>
        <v>24862</v>
      </c>
    </row>
    <row r="22" spans="1:24" ht="12.75">
      <c r="A22" s="73">
        <v>9</v>
      </c>
      <c r="B22" s="73">
        <v>8</v>
      </c>
      <c r="C22" s="4" t="s">
        <v>54</v>
      </c>
      <c r="D22" s="16" t="s">
        <v>52</v>
      </c>
      <c r="E22" s="16" t="s">
        <v>42</v>
      </c>
      <c r="F22" s="38">
        <v>8</v>
      </c>
      <c r="G22" s="38">
        <v>9</v>
      </c>
      <c r="H22" s="25">
        <v>1113</v>
      </c>
      <c r="I22" s="25">
        <v>2241</v>
      </c>
      <c r="J22" s="25">
        <v>252</v>
      </c>
      <c r="K22" s="25">
        <v>472</v>
      </c>
      <c r="L22" s="65">
        <f t="shared" si="4"/>
        <v>-50.33467202141901</v>
      </c>
      <c r="M22" s="15">
        <f t="shared" si="0"/>
        <v>123.66666666666667</v>
      </c>
      <c r="N22" s="74">
        <v>9</v>
      </c>
      <c r="O22" s="15">
        <v>1589</v>
      </c>
      <c r="P22" s="15">
        <v>2816</v>
      </c>
      <c r="Q22" s="15">
        <v>360</v>
      </c>
      <c r="R22" s="15">
        <v>613</v>
      </c>
      <c r="S22" s="65">
        <f t="shared" si="5"/>
        <v>-43.57244318181818</v>
      </c>
      <c r="T22" s="76">
        <v>159163</v>
      </c>
      <c r="U22" s="15">
        <f t="shared" si="1"/>
        <v>176.55555555555554</v>
      </c>
      <c r="V22" s="76">
        <f t="shared" si="2"/>
        <v>160752</v>
      </c>
      <c r="W22" s="76">
        <v>36217</v>
      </c>
      <c r="X22" s="77">
        <f t="shared" si="3"/>
        <v>36577</v>
      </c>
    </row>
    <row r="23" spans="1:24" ht="12.75">
      <c r="A23" s="73">
        <v>10</v>
      </c>
      <c r="B23" s="73">
        <v>9</v>
      </c>
      <c r="C23" s="4" t="s">
        <v>56</v>
      </c>
      <c r="D23" s="16" t="s">
        <v>45</v>
      </c>
      <c r="E23" s="16" t="s">
        <v>44</v>
      </c>
      <c r="F23" s="38">
        <v>6</v>
      </c>
      <c r="G23" s="38">
        <v>6</v>
      </c>
      <c r="H23" s="25">
        <v>567</v>
      </c>
      <c r="I23" s="25">
        <v>1612</v>
      </c>
      <c r="J23" s="25">
        <v>124</v>
      </c>
      <c r="K23" s="25">
        <v>346</v>
      </c>
      <c r="L23" s="65">
        <f t="shared" si="4"/>
        <v>-64.82630272952854</v>
      </c>
      <c r="M23" s="15">
        <f t="shared" si="0"/>
        <v>94.5</v>
      </c>
      <c r="N23" s="74">
        <v>6</v>
      </c>
      <c r="O23" s="15">
        <v>924</v>
      </c>
      <c r="P23" s="15">
        <v>2358</v>
      </c>
      <c r="Q23" s="15">
        <v>218</v>
      </c>
      <c r="R23" s="15">
        <v>532</v>
      </c>
      <c r="S23" s="65">
        <f t="shared" si="5"/>
        <v>-60.81424936386768</v>
      </c>
      <c r="T23" s="76">
        <v>48146</v>
      </c>
      <c r="U23" s="15">
        <f t="shared" si="1"/>
        <v>154</v>
      </c>
      <c r="V23" s="76">
        <f t="shared" si="2"/>
        <v>49070</v>
      </c>
      <c r="W23" s="78">
        <v>11437</v>
      </c>
      <c r="X23" s="77">
        <f t="shared" si="3"/>
        <v>11655</v>
      </c>
    </row>
    <row r="24" spans="1:24" ht="12.75">
      <c r="A24" s="73">
        <v>11</v>
      </c>
      <c r="B24" s="73">
        <v>13</v>
      </c>
      <c r="C24" s="4" t="s">
        <v>64</v>
      </c>
      <c r="D24" s="16" t="s">
        <v>45</v>
      </c>
      <c r="E24" s="16" t="s">
        <v>42</v>
      </c>
      <c r="F24" s="38">
        <v>2</v>
      </c>
      <c r="G24" s="38">
        <v>1</v>
      </c>
      <c r="H24" s="25">
        <v>327</v>
      </c>
      <c r="I24" s="25">
        <v>499</v>
      </c>
      <c r="J24" s="25">
        <v>70</v>
      </c>
      <c r="K24" s="25">
        <v>107</v>
      </c>
      <c r="L24" s="65">
        <f t="shared" si="4"/>
        <v>-34.46893787575151</v>
      </c>
      <c r="M24" s="15">
        <f t="shared" si="0"/>
        <v>327</v>
      </c>
      <c r="N24" s="74">
        <v>1</v>
      </c>
      <c r="O24" s="15">
        <v>673</v>
      </c>
      <c r="P24" s="15">
        <v>701</v>
      </c>
      <c r="Q24" s="15">
        <v>148</v>
      </c>
      <c r="R24" s="15">
        <v>155</v>
      </c>
      <c r="S24" s="65">
        <f t="shared" si="5"/>
        <v>-3.9942938659058456</v>
      </c>
      <c r="T24" s="76">
        <v>1853</v>
      </c>
      <c r="U24" s="15">
        <f t="shared" si="1"/>
        <v>673</v>
      </c>
      <c r="V24" s="76">
        <f t="shared" si="2"/>
        <v>2526</v>
      </c>
      <c r="W24" s="78">
        <v>602</v>
      </c>
      <c r="X24" s="77">
        <f t="shared" si="3"/>
        <v>750</v>
      </c>
    </row>
    <row r="25" spans="1:24" ht="12.75" customHeight="1">
      <c r="A25" s="52">
        <v>12</v>
      </c>
      <c r="B25" s="73">
        <v>14</v>
      </c>
      <c r="C25" s="88" t="s">
        <v>61</v>
      </c>
      <c r="D25" s="16" t="s">
        <v>45</v>
      </c>
      <c r="E25" s="16" t="s">
        <v>62</v>
      </c>
      <c r="F25" s="38">
        <v>8</v>
      </c>
      <c r="G25" s="38">
        <v>1</v>
      </c>
      <c r="H25" s="25">
        <v>219</v>
      </c>
      <c r="I25" s="25">
        <v>309</v>
      </c>
      <c r="J25" s="25">
        <v>53</v>
      </c>
      <c r="K25" s="25">
        <v>74</v>
      </c>
      <c r="L25" s="65">
        <f t="shared" si="4"/>
        <v>-29.126213592233015</v>
      </c>
      <c r="M25" s="15">
        <f t="shared" si="0"/>
        <v>219</v>
      </c>
      <c r="N25" s="38">
        <v>1</v>
      </c>
      <c r="O25" s="15">
        <v>330</v>
      </c>
      <c r="P25" s="15">
        <v>439</v>
      </c>
      <c r="Q25" s="25">
        <v>90</v>
      </c>
      <c r="R25" s="25">
        <v>114</v>
      </c>
      <c r="S25" s="65">
        <f t="shared" si="5"/>
        <v>-24.829157175398635</v>
      </c>
      <c r="T25" s="78">
        <v>15698</v>
      </c>
      <c r="U25" s="15">
        <f t="shared" si="1"/>
        <v>330</v>
      </c>
      <c r="V25" s="76">
        <f t="shared" si="2"/>
        <v>16028</v>
      </c>
      <c r="W25" s="76">
        <v>3480</v>
      </c>
      <c r="X25" s="77">
        <f t="shared" si="3"/>
        <v>3570</v>
      </c>
    </row>
    <row r="26" spans="1:24" ht="12.75" customHeight="1">
      <c r="A26" s="73">
        <v>13</v>
      </c>
      <c r="B26" s="73"/>
      <c r="C26" s="4"/>
      <c r="D26" s="16"/>
      <c r="E26" s="16"/>
      <c r="F26" s="38"/>
      <c r="G26" s="38"/>
      <c r="H26" s="23"/>
      <c r="I26" s="23"/>
      <c r="J26" s="89"/>
      <c r="K26" s="89"/>
      <c r="L26" s="65"/>
      <c r="M26" s="15"/>
      <c r="N26" s="74"/>
      <c r="O26" s="15"/>
      <c r="P26" s="15"/>
      <c r="Q26" s="15"/>
      <c r="R26" s="15"/>
      <c r="S26" s="65"/>
      <c r="T26" s="78"/>
      <c r="U26" s="15"/>
      <c r="V26" s="76"/>
      <c r="W26" s="76"/>
      <c r="X26" s="77"/>
    </row>
    <row r="27" spans="1:24" ht="12.75">
      <c r="A27" s="73">
        <v>14</v>
      </c>
      <c r="B27" s="73"/>
      <c r="C27" s="4"/>
      <c r="D27" s="16"/>
      <c r="E27" s="16"/>
      <c r="F27" s="38"/>
      <c r="G27" s="38"/>
      <c r="H27" s="25"/>
      <c r="I27" s="25"/>
      <c r="J27" s="83"/>
      <c r="K27" s="83"/>
      <c r="L27" s="65"/>
      <c r="M27" s="15"/>
      <c r="N27" s="39"/>
      <c r="O27" s="15"/>
      <c r="P27" s="15"/>
      <c r="Q27" s="15"/>
      <c r="R27" s="15"/>
      <c r="S27" s="65"/>
      <c r="T27" s="76"/>
      <c r="U27" s="15"/>
      <c r="V27" s="76"/>
      <c r="W27" s="78"/>
      <c r="X27" s="77"/>
    </row>
    <row r="28" spans="1:24" ht="12.75">
      <c r="A28" s="73">
        <v>15</v>
      </c>
      <c r="B28" s="52"/>
      <c r="C28" s="4"/>
      <c r="D28" s="16"/>
      <c r="E28" s="16"/>
      <c r="F28" s="38"/>
      <c r="G28" s="38"/>
      <c r="H28" s="25"/>
      <c r="I28" s="25"/>
      <c r="J28" s="23"/>
      <c r="K28" s="23"/>
      <c r="L28" s="65"/>
      <c r="M28" s="15"/>
      <c r="N28" s="38"/>
      <c r="O28" s="23"/>
      <c r="P28" s="23"/>
      <c r="Q28" s="23"/>
      <c r="R28" s="23"/>
      <c r="S28" s="65"/>
      <c r="T28" s="76"/>
      <c r="U28" s="15"/>
      <c r="V28" s="76"/>
      <c r="W28" s="78"/>
      <c r="X28" s="77"/>
    </row>
    <row r="29" spans="1:24" ht="12.75">
      <c r="A29" s="73">
        <v>16</v>
      </c>
      <c r="B29" s="52"/>
      <c r="C29" s="4"/>
      <c r="D29" s="16"/>
      <c r="E29" s="16"/>
      <c r="F29" s="38"/>
      <c r="G29" s="38"/>
      <c r="H29" s="25"/>
      <c r="I29" s="25"/>
      <c r="J29" s="25"/>
      <c r="K29" s="25"/>
      <c r="L29" s="65"/>
      <c r="M29" s="15"/>
      <c r="N29" s="39"/>
      <c r="O29" s="15"/>
      <c r="P29" s="15"/>
      <c r="Q29" s="15"/>
      <c r="R29" s="15"/>
      <c r="S29" s="65"/>
      <c r="T29" s="76"/>
      <c r="U29" s="15"/>
      <c r="V29" s="76"/>
      <c r="W29" s="76"/>
      <c r="X29" s="77"/>
    </row>
    <row r="30" spans="1:24" ht="12.75">
      <c r="A30" s="73">
        <v>17</v>
      </c>
      <c r="B30" s="73"/>
      <c r="C30" s="4"/>
      <c r="D30" s="16"/>
      <c r="E30" s="16"/>
      <c r="F30" s="38"/>
      <c r="G30" s="38"/>
      <c r="H30" s="25"/>
      <c r="I30" s="25"/>
      <c r="J30" s="23"/>
      <c r="K30" s="23"/>
      <c r="L30" s="65"/>
      <c r="M30" s="15"/>
      <c r="N30" s="74"/>
      <c r="O30" s="15"/>
      <c r="P30" s="15"/>
      <c r="Q30" s="15"/>
      <c r="R30" s="15"/>
      <c r="S30" s="65"/>
      <c r="T30" s="92"/>
      <c r="U30" s="15"/>
      <c r="V30" s="76"/>
      <c r="W30" s="78"/>
      <c r="X30" s="77"/>
    </row>
    <row r="31" spans="1:24" ht="12.75">
      <c r="A31" s="73">
        <v>18</v>
      </c>
      <c r="B31" s="73"/>
      <c r="C31" s="4"/>
      <c r="D31" s="16"/>
      <c r="E31" s="16"/>
      <c r="F31" s="38"/>
      <c r="G31" s="38"/>
      <c r="H31" s="25"/>
      <c r="I31" s="25"/>
      <c r="J31" s="91"/>
      <c r="K31" s="91"/>
      <c r="L31" s="65"/>
      <c r="M31" s="15"/>
      <c r="N31" s="74"/>
      <c r="O31" s="23"/>
      <c r="P31" s="23"/>
      <c r="Q31" s="23"/>
      <c r="R31" s="23"/>
      <c r="S31" s="65"/>
      <c r="T31" s="83"/>
      <c r="U31" s="15"/>
      <c r="V31" s="76"/>
      <c r="W31" s="76"/>
      <c r="X31" s="77"/>
    </row>
    <row r="32" spans="1:24" ht="12.75">
      <c r="A32" s="73">
        <v>19</v>
      </c>
      <c r="B32" s="73"/>
      <c r="C32" s="4"/>
      <c r="D32" s="16"/>
      <c r="E32" s="16"/>
      <c r="F32" s="38"/>
      <c r="G32" s="38"/>
      <c r="H32" s="15"/>
      <c r="I32" s="15"/>
      <c r="J32" s="93"/>
      <c r="K32" s="93"/>
      <c r="L32" s="65"/>
      <c r="M32" s="15"/>
      <c r="N32" s="74"/>
      <c r="O32" s="75"/>
      <c r="P32" s="75"/>
      <c r="Q32" s="75"/>
      <c r="R32" s="75"/>
      <c r="S32" s="65"/>
      <c r="T32" s="83"/>
      <c r="U32" s="15"/>
      <c r="V32" s="76"/>
      <c r="W32" s="76"/>
      <c r="X32" s="77"/>
    </row>
    <row r="33" spans="1:24" ht="13.5" thickBot="1">
      <c r="A33" s="51">
        <v>20</v>
      </c>
      <c r="B33" s="73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38"/>
      <c r="O33" s="15"/>
      <c r="P33" s="15"/>
      <c r="Q33" s="15"/>
      <c r="R33" s="15"/>
      <c r="S33" s="65"/>
      <c r="T33" s="90"/>
      <c r="U33" s="15"/>
      <c r="V33" s="76"/>
      <c r="W33" s="76"/>
      <c r="X33" s="77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100</v>
      </c>
      <c r="H34" s="32">
        <f>SUM(H14:H33)</f>
        <v>100181</v>
      </c>
      <c r="I34" s="32">
        <v>182039</v>
      </c>
      <c r="J34" s="32">
        <f>SUM(J14:J33)</f>
        <v>21281</v>
      </c>
      <c r="K34" s="32">
        <v>36969</v>
      </c>
      <c r="L34" s="69">
        <f>(H34/I34*100)-100</f>
        <v>-44.96728722965958</v>
      </c>
      <c r="M34" s="33">
        <f>H34/G34</f>
        <v>1001.81</v>
      </c>
      <c r="N34" s="35">
        <f>SUM(N14:N33)</f>
        <v>100</v>
      </c>
      <c r="O34" s="32">
        <f>SUM(O14:O33)</f>
        <v>146535</v>
      </c>
      <c r="P34" s="32">
        <v>244276</v>
      </c>
      <c r="Q34" s="32">
        <f>SUM(Q14:Q33)</f>
        <v>32932</v>
      </c>
      <c r="R34" s="32">
        <v>52285</v>
      </c>
      <c r="S34" s="69">
        <f>(O34/P34*100)-100</f>
        <v>-40.01252681393178</v>
      </c>
      <c r="T34" s="79">
        <f>SUM(T14:T33)</f>
        <v>1102606</v>
      </c>
      <c r="U34" s="33">
        <f>O34/N34</f>
        <v>1465.35</v>
      </c>
      <c r="V34" s="81">
        <f>SUM(V14:V33)</f>
        <v>1249141</v>
      </c>
      <c r="W34" s="80">
        <f>SUM(W14:W33)</f>
        <v>240577</v>
      </c>
      <c r="X34" s="36">
        <f>SUM(X14:X33)</f>
        <v>273509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21 - May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2">
        <f>'WEEKLY COMPETITIVE REPORT'!X4</f>
        <v>0.8129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20 - May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40318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47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ROBIN HOOD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2</v>
      </c>
      <c r="G14" s="38">
        <f>'WEEKLY COMPETITIVE REPORT'!G14</f>
        <v>15</v>
      </c>
      <c r="H14" s="15">
        <f>'WEEKLY COMPETITIVE REPORT'!H14/X4</f>
        <v>46763.439537458486</v>
      </c>
      <c r="I14" s="15">
        <f>'WEEKLY COMPETITIVE REPORT'!I14/X4</f>
        <v>115607.08574240375</v>
      </c>
      <c r="J14" s="23">
        <f>'WEEKLY COMPETITIVE REPORT'!J14</f>
        <v>7885</v>
      </c>
      <c r="K14" s="23">
        <f>'WEEKLY COMPETITIVE REPORT'!K14</f>
        <v>19005</v>
      </c>
      <c r="L14" s="65">
        <f>'WEEKLY COMPETITIVE REPORT'!L14</f>
        <v>-59.54967704863956</v>
      </c>
      <c r="M14" s="15">
        <f aca="true" t="shared" si="0" ref="M14:M20">H14/G14</f>
        <v>3117.562635830566</v>
      </c>
      <c r="N14" s="38">
        <f>'WEEKLY COMPETITIVE REPORT'!N14</f>
        <v>15</v>
      </c>
      <c r="O14" s="15">
        <f>'WEEKLY COMPETITIVE REPORT'!O14/X4</f>
        <v>70039.36523557633</v>
      </c>
      <c r="P14" s="15">
        <f>'WEEKLY COMPETITIVE REPORT'!P14/X4</f>
        <v>162348.38233485055</v>
      </c>
      <c r="Q14" s="23">
        <f>'WEEKLY COMPETITIVE REPORT'!Q14</f>
        <v>12597</v>
      </c>
      <c r="R14" s="23">
        <f>'WEEKLY COMPETITIVE REPORT'!R14</f>
        <v>28198</v>
      </c>
      <c r="S14" s="65">
        <f>'WEEKLY COMPETITIVE REPORT'!S14</f>
        <v>-56.85859986512393</v>
      </c>
      <c r="T14" s="15">
        <f>'WEEKLY COMPETITIVE REPORT'!T14/X4</f>
        <v>172988.06741296593</v>
      </c>
      <c r="U14" s="15">
        <f aca="true" t="shared" si="1" ref="U14:U20">O14/N14</f>
        <v>4669.291015705089</v>
      </c>
      <c r="V14" s="26">
        <f aca="true" t="shared" si="2" ref="V14:V20">O14+T14</f>
        <v>243027.43264854228</v>
      </c>
      <c r="W14" s="23">
        <f>'WEEKLY COMPETITIVE REPORT'!W14</f>
        <v>31149</v>
      </c>
      <c r="X14" s="57">
        <f>'WEEKLY COMPETITIVE REPORT'!X14</f>
        <v>43746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PRINCE OF PERSIA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1</v>
      </c>
      <c r="G15" s="38">
        <f>'WEEKLY COMPETITIVE REPORT'!G15</f>
        <v>12</v>
      </c>
      <c r="H15" s="15">
        <f>'WEEKLY COMPETITIVE REPORT'!H15/X4</f>
        <v>32028.539795792844</v>
      </c>
      <c r="I15" s="15">
        <f>'WEEKLY COMPETITIVE REPORT'!I15/X4</f>
        <v>0</v>
      </c>
      <c r="J15" s="23">
        <f>'WEEKLY COMPETITIVE REPORT'!J15</f>
        <v>5732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2669.044982982737</v>
      </c>
      <c r="N15" s="38">
        <f>'WEEKLY COMPETITIVE REPORT'!N15</f>
        <v>12</v>
      </c>
      <c r="O15" s="15">
        <f>'WEEKLY COMPETITIVE REPORT'!O15/X4</f>
        <v>48654.20100873416</v>
      </c>
      <c r="P15" s="15">
        <f>'WEEKLY COMPETITIVE REPORT'!P15/X4</f>
        <v>0</v>
      </c>
      <c r="Q15" s="23">
        <f>'WEEKLY COMPETITIVE REPORT'!Q15</f>
        <v>9232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2166.318120310001</v>
      </c>
      <c r="U15" s="15">
        <f t="shared" si="1"/>
        <v>4054.516750727847</v>
      </c>
      <c r="V15" s="26">
        <f t="shared" si="2"/>
        <v>50820.519129044165</v>
      </c>
      <c r="W15" s="23">
        <f>'WEEKLY COMPETITIVE REPORT'!W15</f>
        <v>540</v>
      </c>
      <c r="X15" s="57">
        <f>'WEEKLY COMPETITIVE REPORT'!X15</f>
        <v>9772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BACK UP PLAN</v>
      </c>
      <c r="D16" s="4" t="str">
        <f>'WEEKLY COMPETITIVE REPORT'!D16</f>
        <v>SONY</v>
      </c>
      <c r="E16" s="4" t="str">
        <f>'WEEKLY COMPETITIVE REPORT'!E16</f>
        <v>CF</v>
      </c>
      <c r="F16" s="38">
        <f>'WEEKLY COMPETITIVE REPORT'!F16</f>
        <v>3</v>
      </c>
      <c r="G16" s="38">
        <f>'WEEKLY COMPETITIVE REPORT'!G16</f>
        <v>7</v>
      </c>
      <c r="H16" s="15">
        <f>'WEEKLY COMPETITIVE REPORT'!H16/X4</f>
        <v>13684.340017222292</v>
      </c>
      <c r="I16" s="15">
        <f>'WEEKLY COMPETITIVE REPORT'!I16/X4</f>
        <v>25645.220814368313</v>
      </c>
      <c r="J16" s="23">
        <f>'WEEKLY COMPETITIVE REPORT'!J16</f>
        <v>2404</v>
      </c>
      <c r="K16" s="23">
        <f>'WEEKLY COMPETITIVE REPORT'!K16</f>
        <v>4406</v>
      </c>
      <c r="L16" s="65">
        <f>'WEEKLY COMPETITIVE REPORT'!L16</f>
        <v>-46.63980428838682</v>
      </c>
      <c r="M16" s="15">
        <f t="shared" si="0"/>
        <v>1954.9057167460417</v>
      </c>
      <c r="N16" s="38">
        <f>'WEEKLY COMPETITIVE REPORT'!N16</f>
        <v>7</v>
      </c>
      <c r="O16" s="15">
        <f>'WEEKLY COMPETITIVE REPORT'!O16/X4</f>
        <v>18357.731578299914</v>
      </c>
      <c r="P16" s="15">
        <f>'WEEKLY COMPETITIVE REPORT'!P16/X4</f>
        <v>33756.91967031615</v>
      </c>
      <c r="Q16" s="23">
        <f>'WEEKLY COMPETITIVE REPORT'!Q16</f>
        <v>3415</v>
      </c>
      <c r="R16" s="23">
        <f>'WEEKLY COMPETITIVE REPORT'!R16</f>
        <v>6170</v>
      </c>
      <c r="S16" s="65">
        <f>'WEEKLY COMPETITIVE REPORT'!S16</f>
        <v>-45.6178710688386</v>
      </c>
      <c r="T16" s="15">
        <f>'WEEKLY COMPETITIVE REPORT'!T16/X4</f>
        <v>81099.76626891377</v>
      </c>
      <c r="U16" s="15">
        <f t="shared" si="1"/>
        <v>2622.5330826142736</v>
      </c>
      <c r="V16" s="26">
        <f t="shared" si="2"/>
        <v>99457.49784721367</v>
      </c>
      <c r="W16" s="23">
        <f>'WEEKLY COMPETITIVE REPORT'!W16</f>
        <v>15008</v>
      </c>
      <c r="X16" s="57">
        <f>'WEEKLY COMPETITIVE REPORT'!X16</f>
        <v>18423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HOW TO TRAIN YOUR DRAGON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8</v>
      </c>
      <c r="G17" s="38">
        <f>'WEEKLY COMPETITIVE REPORT'!G17</f>
        <v>14</v>
      </c>
      <c r="H17" s="15">
        <f>'WEEKLY COMPETITIVE REPORT'!H17/X4</f>
        <v>7360.0688891622585</v>
      </c>
      <c r="I17" s="15">
        <f>'WEEKLY COMPETITIVE REPORT'!I17/X4</f>
        <v>23300.528970353058</v>
      </c>
      <c r="J17" s="23">
        <f>'WEEKLY COMPETITIVE REPORT'!J17</f>
        <v>1185</v>
      </c>
      <c r="K17" s="23">
        <f>'WEEKLY COMPETITIVE REPORT'!K17</f>
        <v>3680</v>
      </c>
      <c r="L17" s="65">
        <f>'WEEKLY COMPETITIVE REPORT'!L17</f>
        <v>-68.41243862520457</v>
      </c>
      <c r="M17" s="15">
        <f t="shared" si="0"/>
        <v>525.7192063687328</v>
      </c>
      <c r="N17" s="38">
        <f>'WEEKLY COMPETITIVE REPORT'!N17</f>
        <v>14</v>
      </c>
      <c r="O17" s="15">
        <f>'WEEKLY COMPETITIVE REPORT'!O17/X4</f>
        <v>9799.483331283061</v>
      </c>
      <c r="P17" s="15">
        <f>'WEEKLY COMPETITIVE REPORT'!P17/X4</f>
        <v>26501.414688153527</v>
      </c>
      <c r="Q17" s="23">
        <f>'WEEKLY COMPETITIVE REPORT'!Q17</f>
        <v>1660</v>
      </c>
      <c r="R17" s="23">
        <f>'WEEKLY COMPETITIVE REPORT'!R17</f>
        <v>4330</v>
      </c>
      <c r="S17" s="65">
        <f>'WEEKLY COMPETITIVE REPORT'!S17</f>
        <v>-63.02279162605022</v>
      </c>
      <c r="T17" s="15">
        <f>'WEEKLY COMPETITIVE REPORT'!T17/X4</f>
        <v>309656.78435231885</v>
      </c>
      <c r="U17" s="15">
        <f t="shared" si="1"/>
        <v>699.9630950916472</v>
      </c>
      <c r="V17" s="26">
        <f t="shared" si="2"/>
        <v>319456.26768360194</v>
      </c>
      <c r="W17" s="23">
        <f>'WEEKLY COMPETITIVE REPORT'!W17</f>
        <v>51852</v>
      </c>
      <c r="X17" s="57">
        <f>'WEEKLY COMPETITIVE REPORT'!X17</f>
        <v>53512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CLASH OF THE TITANS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4</v>
      </c>
      <c r="G18" s="38">
        <f>'WEEKLY COMPETITIVE REPORT'!G18</f>
        <v>15</v>
      </c>
      <c r="H18" s="15">
        <f>'WEEKLY COMPETITIVE REPORT'!H18/X4</f>
        <v>5474.228072333621</v>
      </c>
      <c r="I18" s="15">
        <f>'WEEKLY COMPETITIVE REPORT'!I18/X4</f>
        <v>14586.049944642638</v>
      </c>
      <c r="J18" s="23">
        <f>'WEEKLY COMPETITIVE REPORT'!J18</f>
        <v>864</v>
      </c>
      <c r="K18" s="23">
        <f>'WEEKLY COMPETITIVE REPORT'!K18</f>
        <v>2197</v>
      </c>
      <c r="L18" s="65">
        <f>'WEEKLY COMPETITIVE REPORT'!L18</f>
        <v>-62.4694273424981</v>
      </c>
      <c r="M18" s="15">
        <f t="shared" si="0"/>
        <v>364.94853815557474</v>
      </c>
      <c r="N18" s="38">
        <f>'WEEKLY COMPETITIVE REPORT'!N18</f>
        <v>15</v>
      </c>
      <c r="O18" s="15">
        <f>'WEEKLY COMPETITIVE REPORT'!O18/X4</f>
        <v>8515.19252060524</v>
      </c>
      <c r="P18" s="15">
        <f>'WEEKLY COMPETITIVE REPORT'!P18/X4</f>
        <v>18975.273711403617</v>
      </c>
      <c r="Q18" s="23">
        <f>'WEEKLY COMPETITIVE REPORT'!Q18</f>
        <v>1394</v>
      </c>
      <c r="R18" s="23">
        <f>'WEEKLY COMPETITIVE REPORT'!R18</f>
        <v>3006</v>
      </c>
      <c r="S18" s="65">
        <f>'WEEKLY COMPETITIVE REPORT'!S18</f>
        <v>-55.12479740680713</v>
      </c>
      <c r="T18" s="15">
        <f>'WEEKLY COMPETITIVE REPORT'!T18/X4</f>
        <v>209885.5947841063</v>
      </c>
      <c r="U18" s="15">
        <f t="shared" si="1"/>
        <v>567.6795013736827</v>
      </c>
      <c r="V18" s="26">
        <f t="shared" si="2"/>
        <v>218400.78730471153</v>
      </c>
      <c r="W18" s="23">
        <f>'WEEKLY COMPETITIVE REPORT'!W18</f>
        <v>33850</v>
      </c>
      <c r="X18" s="57">
        <f>'WEEKLY COMPETITIVE REPORT'!X18</f>
        <v>35244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IRON MAN 2</v>
      </c>
      <c r="D19" s="4" t="str">
        <f>'WEEKLY COMPETITIVE REPORT'!D19</f>
        <v>PAR</v>
      </c>
      <c r="E19" s="4" t="str">
        <f>'WEEKLY COMPETITIVE REPORT'!E19</f>
        <v>Karantanija</v>
      </c>
      <c r="F19" s="38">
        <f>'WEEKLY COMPETITIVE REPORT'!F19</f>
        <v>4</v>
      </c>
      <c r="G19" s="38">
        <f>'WEEKLY COMPETITIVE REPORT'!G19</f>
        <v>6</v>
      </c>
      <c r="H19" s="15">
        <f>'WEEKLY COMPETITIVE REPORT'!H19/X4</f>
        <v>5519.744125968754</v>
      </c>
      <c r="I19" s="15">
        <f>'WEEKLY COMPETITIVE REPORT'!I19/X4</f>
        <v>14320.334604502399</v>
      </c>
      <c r="J19" s="23">
        <f>'WEEKLY COMPETITIVE REPORT'!J19</f>
        <v>947</v>
      </c>
      <c r="K19" s="23">
        <f>'WEEKLY COMPETITIVE REPORT'!K19</f>
        <v>2412</v>
      </c>
      <c r="L19" s="65">
        <f>'WEEKLY COMPETITIVE REPORT'!L19</f>
        <v>-61.455201443174985</v>
      </c>
      <c r="M19" s="15">
        <f t="shared" si="0"/>
        <v>919.9573543281257</v>
      </c>
      <c r="N19" s="38">
        <f>'WEEKLY COMPETITIVE REPORT'!N19</f>
        <v>6</v>
      </c>
      <c r="O19" s="15">
        <f>'WEEKLY COMPETITIVE REPORT'!O19/X4</f>
        <v>7661.458974043549</v>
      </c>
      <c r="P19" s="15">
        <f>'WEEKLY COMPETITIVE REPORT'!P19/X4</f>
        <v>18852.25735022758</v>
      </c>
      <c r="Q19" s="23">
        <f>'WEEKLY COMPETITIVE REPORT'!Q19</f>
        <v>1370</v>
      </c>
      <c r="R19" s="23">
        <f>'WEEKLY COMPETITIVE REPORT'!R19</f>
        <v>3287</v>
      </c>
      <c r="S19" s="65">
        <f>'WEEKLY COMPETITIVE REPORT'!S19</f>
        <v>-59.360522022838495</v>
      </c>
      <c r="T19" s="15">
        <f>'WEEKLY COMPETITIVE REPORT'!T19/X4</f>
        <v>102682.98683724937</v>
      </c>
      <c r="U19" s="15">
        <f t="shared" si="1"/>
        <v>1276.9098290072582</v>
      </c>
      <c r="V19" s="26">
        <f t="shared" si="2"/>
        <v>110344.44581129291</v>
      </c>
      <c r="W19" s="23">
        <f>'WEEKLY COMPETITIVE REPORT'!W19</f>
        <v>18132</v>
      </c>
      <c r="X19" s="57">
        <f>'WEEKLY COMPETITIVE REPORT'!X19</f>
        <v>19502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WHEN IN ROME</v>
      </c>
      <c r="D20" s="4" t="str">
        <f>'WEEKLY COMPETITIVE REPORT'!D20</f>
        <v>WDI</v>
      </c>
      <c r="E20" s="4" t="str">
        <f>'WEEKLY COMPETITIVE REPORT'!E20</f>
        <v>CENEX</v>
      </c>
      <c r="F20" s="38">
        <f>'WEEKLY COMPETITIVE REPORT'!F20</f>
        <v>5</v>
      </c>
      <c r="G20" s="38">
        <f>'WEEKLY COMPETITIVE REPORT'!G20</f>
        <v>6</v>
      </c>
      <c r="H20" s="15">
        <f>'WEEKLY COMPETITIVE REPORT'!H20/X4</f>
        <v>5821.134210850043</v>
      </c>
      <c r="I20" s="15">
        <f>'WEEKLY COMPETITIVE REPORT'!I20/X4</f>
        <v>10360.437938245786</v>
      </c>
      <c r="J20" s="23">
        <f>'WEEKLY COMPETITIVE REPORT'!J20</f>
        <v>1083</v>
      </c>
      <c r="K20" s="23">
        <f>'WEEKLY COMPETITIVE REPORT'!K20</f>
        <v>1806</v>
      </c>
      <c r="L20" s="65">
        <f>'WEEKLY COMPETITIVE REPORT'!L20</f>
        <v>-43.81382094514367</v>
      </c>
      <c r="M20" s="15">
        <f t="shared" si="0"/>
        <v>970.1890351416738</v>
      </c>
      <c r="N20" s="38">
        <f>'WEEKLY COMPETITIVE REPORT'!N20</f>
        <v>6</v>
      </c>
      <c r="O20" s="15">
        <f>'WEEKLY COMPETITIVE REPORT'!O20/X4</f>
        <v>7517.529831467586</v>
      </c>
      <c r="P20" s="15">
        <f>'WEEKLY COMPETITIVE REPORT'!P20/X4</f>
        <v>14071.841554926807</v>
      </c>
      <c r="Q20" s="23">
        <f>'WEEKLY COMPETITIVE REPORT'!Q20</f>
        <v>1458</v>
      </c>
      <c r="R20" s="23">
        <f>'WEEKLY COMPETITIVE REPORT'!R20</f>
        <v>2630</v>
      </c>
      <c r="S20" s="65">
        <f>'WEEKLY COMPETITIVE REPORT'!S20</f>
        <v>-46.57749803304485</v>
      </c>
      <c r="T20" s="15">
        <f>'WEEKLY COMPETITIVE REPORT'!T20/X4</f>
        <v>76334.11243695412</v>
      </c>
      <c r="U20" s="15">
        <f t="shared" si="1"/>
        <v>1252.921638577931</v>
      </c>
      <c r="V20" s="26">
        <f t="shared" si="2"/>
        <v>83851.64226842171</v>
      </c>
      <c r="W20" s="23">
        <f>'WEEKLY COMPETITIVE REPORT'!W20</f>
        <v>14438</v>
      </c>
      <c r="X20" s="57">
        <f>'WEEKLY COMPETITIVE REPORT'!X20</f>
        <v>15896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SHE'S OUT OF MY LEAGUE</v>
      </c>
      <c r="D21" s="4" t="str">
        <f>'WEEKLY COMPETITIVE REPORT'!D21</f>
        <v>PAR</v>
      </c>
      <c r="E21" s="4" t="str">
        <f>'WEEKLY COMPETITIVE REPORT'!E21</f>
        <v>Karantanija</v>
      </c>
      <c r="F21" s="38">
        <f>'WEEKLY COMPETITIVE REPORT'!F21</f>
        <v>6</v>
      </c>
      <c r="G21" s="38">
        <f>'WEEKLY COMPETITIVE REPORT'!G21</f>
        <v>8</v>
      </c>
      <c r="H21" s="15">
        <f>'WEEKLY COMPETITIVE REPORT'!H21/X4</f>
        <v>3849.1819411981796</v>
      </c>
      <c r="I21" s="15">
        <f>'WEEKLY COMPETITIVE REPORT'!I21/X4</f>
        <v>10355.517283798747</v>
      </c>
      <c r="J21" s="23">
        <f>'WEEKLY COMPETITIVE REPORT'!J21</f>
        <v>682</v>
      </c>
      <c r="K21" s="23">
        <f>'WEEKLY COMPETITIVE REPORT'!K21</f>
        <v>1840</v>
      </c>
      <c r="L21" s="65">
        <f>'WEEKLY COMPETITIVE REPORT'!L21</f>
        <v>-62.82965074839629</v>
      </c>
      <c r="M21" s="15">
        <f aca="true" t="shared" si="3" ref="M21:M33">H21/G21</f>
        <v>481.14774264977245</v>
      </c>
      <c r="N21" s="38">
        <f>'WEEKLY COMPETITIVE REPORT'!N21</f>
        <v>8</v>
      </c>
      <c r="O21" s="15">
        <f>'WEEKLY COMPETITIVE REPORT'!O21/X4</f>
        <v>5391.807110345676</v>
      </c>
      <c r="P21" s="15">
        <f>'WEEKLY COMPETITIVE REPORT'!P21/X4</f>
        <v>12711.280600319844</v>
      </c>
      <c r="Q21" s="23">
        <f>'WEEKLY COMPETITIVE REPORT'!Q21</f>
        <v>990</v>
      </c>
      <c r="R21" s="23">
        <f>'WEEKLY COMPETITIVE REPORT'!R21</f>
        <v>2365</v>
      </c>
      <c r="S21" s="65">
        <f>'WEEKLY COMPETITIVE REPORT'!S21</f>
        <v>-57.582502661376175</v>
      </c>
      <c r="T21" s="15">
        <f>'WEEKLY COMPETITIVE REPORT'!T21/X4</f>
        <v>124957.55935539427</v>
      </c>
      <c r="U21" s="15">
        <f aca="true" t="shared" si="4" ref="U21:U33">O21/N21</f>
        <v>673.9758887932095</v>
      </c>
      <c r="V21" s="26">
        <f aca="true" t="shared" si="5" ref="V21:V33">O21+T21</f>
        <v>130349.36646573995</v>
      </c>
      <c r="W21" s="23">
        <f>'WEEKLY COMPETITIVE REPORT'!W21</f>
        <v>23872</v>
      </c>
      <c r="X21" s="57">
        <f>'WEEKLY COMPETITIVE REPORT'!X21</f>
        <v>24862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BOUNTY HUNTER</v>
      </c>
      <c r="D22" s="4" t="str">
        <f>'WEEKLY COMPETITIVE REPORT'!D22</f>
        <v>SONY</v>
      </c>
      <c r="E22" s="4" t="str">
        <f>'WEEKLY COMPETITIVE REPORT'!E22</f>
        <v>CF</v>
      </c>
      <c r="F22" s="38">
        <f>'WEEKLY COMPETITIVE REPORT'!F22</f>
        <v>8</v>
      </c>
      <c r="G22" s="38">
        <f>'WEEKLY COMPETITIVE REPORT'!G22</f>
        <v>9</v>
      </c>
      <c r="H22" s="15">
        <f>'WEEKLY COMPETITIVE REPORT'!H22/X4</f>
        <v>1369.1720998892854</v>
      </c>
      <c r="I22" s="15">
        <f>'WEEKLY COMPETITIVE REPORT'!I22/X4</f>
        <v>2756.796653954976</v>
      </c>
      <c r="J22" s="23">
        <f>'WEEKLY COMPETITIVE REPORT'!J22</f>
        <v>252</v>
      </c>
      <c r="K22" s="23">
        <f>'WEEKLY COMPETITIVE REPORT'!K22</f>
        <v>472</v>
      </c>
      <c r="L22" s="65">
        <f>'WEEKLY COMPETITIVE REPORT'!L22</f>
        <v>-50.33467202141901</v>
      </c>
      <c r="M22" s="15">
        <f t="shared" si="3"/>
        <v>152.1302333210317</v>
      </c>
      <c r="N22" s="38">
        <f>'WEEKLY COMPETITIVE REPORT'!N22</f>
        <v>9</v>
      </c>
      <c r="O22" s="15">
        <f>'WEEKLY COMPETITIVE REPORT'!O22/X4</f>
        <v>1954.7299790872187</v>
      </c>
      <c r="P22" s="15">
        <f>'WEEKLY COMPETITIVE REPORT'!P22/X4</f>
        <v>3464.1407307171858</v>
      </c>
      <c r="Q22" s="23">
        <f>'WEEKLY COMPETITIVE REPORT'!Q22</f>
        <v>360</v>
      </c>
      <c r="R22" s="23">
        <f>'WEEKLY COMPETITIVE REPORT'!R22</f>
        <v>613</v>
      </c>
      <c r="S22" s="65">
        <f>'WEEKLY COMPETITIVE REPORT'!S22</f>
        <v>-43.57244318181818</v>
      </c>
      <c r="T22" s="15">
        <f>'WEEKLY COMPETITIVE REPORT'!T22/X4</f>
        <v>195796.53093861486</v>
      </c>
      <c r="U22" s="15">
        <f t="shared" si="4"/>
        <v>217.19221989857985</v>
      </c>
      <c r="V22" s="26">
        <f t="shared" si="5"/>
        <v>197751.26091770208</v>
      </c>
      <c r="W22" s="23">
        <f>'WEEKLY COMPETITIVE REPORT'!W22</f>
        <v>36217</v>
      </c>
      <c r="X22" s="57">
        <f>'WEEKLY COMPETITIVE REPORT'!X22</f>
        <v>36577</v>
      </c>
    </row>
    <row r="23" spans="1:24" ht="12.75">
      <c r="A23" s="51">
        <v>10</v>
      </c>
      <c r="B23" s="4">
        <f>'WEEKLY COMPETITIVE REPORT'!B23</f>
        <v>9</v>
      </c>
      <c r="C23" s="4" t="str">
        <f>'WEEKLY COMPETITIVE REPORT'!C23</f>
        <v>REMEMBER ME</v>
      </c>
      <c r="D23" s="4" t="str">
        <f>'WEEKLY COMPETITIVE REPORT'!D23</f>
        <v>INDEP</v>
      </c>
      <c r="E23" s="4" t="str">
        <f>'WEEKLY COMPETITIVE REPORT'!E23</f>
        <v>Blitz</v>
      </c>
      <c r="F23" s="38">
        <f>'WEEKLY COMPETITIVE REPORT'!F23</f>
        <v>6</v>
      </c>
      <c r="G23" s="38">
        <f>'WEEKLY COMPETITIVE REPORT'!G23</f>
        <v>6</v>
      </c>
      <c r="H23" s="15">
        <f>'WEEKLY COMPETITIVE REPORT'!H23/X4</f>
        <v>697.5027678681265</v>
      </c>
      <c r="I23" s="15">
        <f>'WEEKLY COMPETITIVE REPORT'!I23/X4</f>
        <v>1983.0237421577071</v>
      </c>
      <c r="J23" s="23">
        <f>'WEEKLY COMPETITIVE REPORT'!J23</f>
        <v>124</v>
      </c>
      <c r="K23" s="23">
        <f>'WEEKLY COMPETITIVE REPORT'!K23</f>
        <v>346</v>
      </c>
      <c r="L23" s="65">
        <f>'WEEKLY COMPETITIVE REPORT'!L23</f>
        <v>-64.82630272952854</v>
      </c>
      <c r="M23" s="15">
        <f t="shared" si="3"/>
        <v>116.25046131135441</v>
      </c>
      <c r="N23" s="38">
        <f>'WEEKLY COMPETITIVE REPORT'!N23</f>
        <v>6</v>
      </c>
      <c r="O23" s="15">
        <f>'WEEKLY COMPETITIVE REPORT'!O23/X4</f>
        <v>1136.6711772665765</v>
      </c>
      <c r="P23" s="15">
        <f>'WEEKLY COMPETITIVE REPORT'!P23/X4</f>
        <v>2900.7257965309386</v>
      </c>
      <c r="Q23" s="23">
        <f>'WEEKLY COMPETITIVE REPORT'!Q23</f>
        <v>218</v>
      </c>
      <c r="R23" s="23">
        <f>'WEEKLY COMPETITIVE REPORT'!R23</f>
        <v>532</v>
      </c>
      <c r="S23" s="65">
        <f>'WEEKLY COMPETITIVE REPORT'!S23</f>
        <v>-60.81424936386768</v>
      </c>
      <c r="T23" s="15">
        <f>'WEEKLY COMPETITIVE REPORT'!T23/X4</f>
        <v>59227.45725181449</v>
      </c>
      <c r="U23" s="15">
        <f t="shared" si="4"/>
        <v>189.4451962110961</v>
      </c>
      <c r="V23" s="26">
        <f t="shared" si="5"/>
        <v>60364.128429081065</v>
      </c>
      <c r="W23" s="23">
        <f>'WEEKLY COMPETITIVE REPORT'!W23</f>
        <v>11437</v>
      </c>
      <c r="X23" s="57">
        <f>'WEEKLY COMPETITIVE REPORT'!X23</f>
        <v>11655</v>
      </c>
    </row>
    <row r="24" spans="1:24" ht="12.75">
      <c r="A24" s="51">
        <v>11</v>
      </c>
      <c r="B24" s="4">
        <f>'WEEKLY COMPETITIVE REPORT'!B24</f>
        <v>13</v>
      </c>
      <c r="C24" s="4" t="str">
        <f>'WEEKLY COMPETITIVE REPORT'!C24</f>
        <v>KATALIN VARGA</v>
      </c>
      <c r="D24" s="4" t="str">
        <f>'WEEKLY COMPETITIVE REPORT'!D24</f>
        <v>INDEP</v>
      </c>
      <c r="E24" s="4" t="str">
        <f>'WEEKLY COMPETITIVE REPORT'!E24</f>
        <v>CF</v>
      </c>
      <c r="F24" s="38">
        <f>'WEEKLY COMPETITIVE REPORT'!F24</f>
        <v>2</v>
      </c>
      <c r="G24" s="38">
        <f>'WEEKLY COMPETITIVE REPORT'!G24</f>
        <v>1</v>
      </c>
      <c r="H24" s="15">
        <f>'WEEKLY COMPETITIVE REPORT'!H24/X4</f>
        <v>402.2635010456391</v>
      </c>
      <c r="I24" s="15">
        <f>'WEEKLY COMPETITIVE REPORT'!I24/X4</f>
        <v>613.8516422684218</v>
      </c>
      <c r="J24" s="23">
        <f>'WEEKLY COMPETITIVE REPORT'!J24</f>
        <v>70</v>
      </c>
      <c r="K24" s="23">
        <f>'WEEKLY COMPETITIVE REPORT'!K24</f>
        <v>107</v>
      </c>
      <c r="L24" s="65">
        <f>'WEEKLY COMPETITIVE REPORT'!L24</f>
        <v>-34.46893787575151</v>
      </c>
      <c r="M24" s="15">
        <f t="shared" si="3"/>
        <v>402.2635010456391</v>
      </c>
      <c r="N24" s="38">
        <f>'WEEKLY COMPETITIVE REPORT'!N24</f>
        <v>1</v>
      </c>
      <c r="O24" s="15">
        <f>'WEEKLY COMPETITIVE REPORT'!O24/X4</f>
        <v>827.9001107147251</v>
      </c>
      <c r="P24" s="15">
        <f>'WEEKLY COMPETITIVE REPORT'!P24/X4</f>
        <v>862.3446918440153</v>
      </c>
      <c r="Q24" s="23">
        <f>'WEEKLY COMPETITIVE REPORT'!Q24</f>
        <v>148</v>
      </c>
      <c r="R24" s="23">
        <f>'WEEKLY COMPETITIVE REPORT'!R24</f>
        <v>155</v>
      </c>
      <c r="S24" s="65">
        <f>'WEEKLY COMPETITIVE REPORT'!S24</f>
        <v>-3.9942938659058456</v>
      </c>
      <c r="T24" s="15">
        <f>'WEEKLY COMPETITIVE REPORT'!T24/X4</f>
        <v>2279.493172591955</v>
      </c>
      <c r="U24" s="15">
        <f t="shared" si="4"/>
        <v>827.9001107147251</v>
      </c>
      <c r="V24" s="26">
        <f t="shared" si="5"/>
        <v>3107.39328330668</v>
      </c>
      <c r="W24" s="23">
        <f>'WEEKLY COMPETITIVE REPORT'!W24</f>
        <v>602</v>
      </c>
      <c r="X24" s="57">
        <f>'WEEKLY COMPETITIVE REPORT'!X24</f>
        <v>750</v>
      </c>
    </row>
    <row r="25" spans="1:24" ht="12.75">
      <c r="A25" s="51">
        <v>12</v>
      </c>
      <c r="B25" s="4">
        <f>'WEEKLY COMPETITIVE REPORT'!B25</f>
        <v>14</v>
      </c>
      <c r="C25" s="4" t="str">
        <f>'WEEKLY COMPETITIVE REPORT'!C25</f>
        <v>VERONIKA DECIDES TO DIE</v>
      </c>
      <c r="D25" s="4" t="str">
        <f>'WEEKLY COMPETITIVE REPORT'!D25</f>
        <v>INDEP</v>
      </c>
      <c r="E25" s="4" t="str">
        <f>'WEEKLY COMPETITIVE REPORT'!E25</f>
        <v>Kolosej</v>
      </c>
      <c r="F25" s="38">
        <f>'WEEKLY COMPETITIVE REPORT'!F25</f>
        <v>8</v>
      </c>
      <c r="G25" s="38">
        <f>'WEEKLY COMPETITIVE REPORT'!G25</f>
        <v>1</v>
      </c>
      <c r="H25" s="15">
        <f>'WEEKLY COMPETITIVE REPORT'!H25/X4</f>
        <v>269.40583097551973</v>
      </c>
      <c r="I25" s="15">
        <f>'WEEKLY COMPETITIVE REPORT'!I25/X4</f>
        <v>380.12055603395254</v>
      </c>
      <c r="J25" s="23">
        <f>'WEEKLY COMPETITIVE REPORT'!J25</f>
        <v>53</v>
      </c>
      <c r="K25" s="23">
        <f>'WEEKLY COMPETITIVE REPORT'!K25</f>
        <v>74</v>
      </c>
      <c r="L25" s="65">
        <f>'WEEKLY COMPETITIVE REPORT'!L25</f>
        <v>-29.126213592233015</v>
      </c>
      <c r="M25" s="15">
        <f t="shared" si="3"/>
        <v>269.40583097551973</v>
      </c>
      <c r="N25" s="38">
        <f>'WEEKLY COMPETITIVE REPORT'!N25</f>
        <v>1</v>
      </c>
      <c r="O25" s="15">
        <f>'WEEKLY COMPETITIVE REPORT'!O25/X4</f>
        <v>405.95399188092017</v>
      </c>
      <c r="P25" s="15">
        <f>'WEEKLY COMPETITIVE REPORT'!P25/X4</f>
        <v>540.0418255627999</v>
      </c>
      <c r="Q25" s="23">
        <f>'WEEKLY COMPETITIVE REPORT'!Q25</f>
        <v>90</v>
      </c>
      <c r="R25" s="23">
        <f>'WEEKLY COMPETITIVE REPORT'!R25</f>
        <v>114</v>
      </c>
      <c r="S25" s="65">
        <f>'WEEKLY COMPETITIVE REPORT'!S25</f>
        <v>-24.829157175398635</v>
      </c>
      <c r="T25" s="15">
        <f>'WEEKLY COMPETITIVE REPORT'!T25/X4</f>
        <v>19311.1083774142</v>
      </c>
      <c r="U25" s="15">
        <f t="shared" si="4"/>
        <v>405.95399188092017</v>
      </c>
      <c r="V25" s="26">
        <f t="shared" si="5"/>
        <v>19717.06236929512</v>
      </c>
      <c r="W25" s="23">
        <f>'WEEKLY COMPETITIVE REPORT'!W25</f>
        <v>3480</v>
      </c>
      <c r="X25" s="57">
        <f>'WEEKLY COMPETITIVE REPORT'!X25</f>
        <v>3570</v>
      </c>
    </row>
    <row r="26" spans="1:24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38">
        <f>'WEEKLY COMPETITIVE REPORT'!F26</f>
        <v>0</v>
      </c>
      <c r="G26" s="38">
        <f>'WEEKLY COMPETITIVE REPORT'!G26</f>
        <v>0</v>
      </c>
      <c r="H26" s="15">
        <f>'WEEKLY COMPETITIVE REPORT'!H26/X4</f>
        <v>0</v>
      </c>
      <c r="I26" s="15">
        <f>'WEEKLY COMPETITIVE REPORT'!I26/X4</f>
        <v>0</v>
      </c>
      <c r="J26" s="23">
        <f>'WEEKLY COMPETITIVE REPORT'!J26</f>
        <v>0</v>
      </c>
      <c r="K26" s="23">
        <f>'WEEKLY COMPETITIVE REPORT'!K26</f>
        <v>0</v>
      </c>
      <c r="L26" s="65">
        <f>'WEEKLY COMPETITIVE REPORT'!L26</f>
        <v>0</v>
      </c>
      <c r="M26" s="15" t="e">
        <f t="shared" si="3"/>
        <v>#DIV/0!</v>
      </c>
      <c r="N26" s="38">
        <f>'WEEKLY COMPETITIVE REPORT'!N26</f>
        <v>0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>
        <f>'WEEKLY COMPETITIVE REPORT'!S26</f>
        <v>0</v>
      </c>
      <c r="T26" s="15">
        <f>'WEEKLY COMPETITIVE REPORT'!T26/X4</f>
        <v>0</v>
      </c>
      <c r="U26" s="15" t="e">
        <f t="shared" si="4"/>
        <v>#DIV/0!</v>
      </c>
      <c r="V26" s="26">
        <f t="shared" si="5"/>
        <v>0</v>
      </c>
      <c r="W26" s="23">
        <f>'WEEKLY COMPETITIVE REPORT'!W26</f>
        <v>0</v>
      </c>
      <c r="X26" s="57">
        <f>'WEEKLY COMPETITIVE REPORT'!X26</f>
        <v>0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38">
        <f>'WEEKLY COMPETITIVE REPORT'!F27</f>
        <v>0</v>
      </c>
      <c r="G27" s="38">
        <f>'WEEKLY COMPETITIVE REPORT'!G27</f>
        <v>0</v>
      </c>
      <c r="H27" s="15">
        <f>'WEEKLY COMPETITIVE REPORT'!H27/X4</f>
        <v>0</v>
      </c>
      <c r="I27" s="15">
        <f>'WEEKLY COMPETITIVE REPORT'!I27/X17</f>
        <v>0</v>
      </c>
      <c r="J27" s="23">
        <f>'WEEKLY COMPETITIVE REPORT'!J27</f>
        <v>0</v>
      </c>
      <c r="K27" s="23">
        <f>'WEEKLY COMPETITIVE REPORT'!K27</f>
        <v>0</v>
      </c>
      <c r="L27" s="65">
        <f>'WEEKLY COMPETITIVE REPORT'!L27</f>
        <v>0</v>
      </c>
      <c r="M27" s="15" t="e">
        <f t="shared" si="3"/>
        <v>#DIV/0!</v>
      </c>
      <c r="N27" s="38">
        <f>'WEEKLY COMPETITIVE REPORT'!N27</f>
        <v>0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</v>
      </c>
      <c r="U27" s="15" t="e">
        <f t="shared" si="4"/>
        <v>#DIV/0!</v>
      </c>
      <c r="V27" s="26">
        <f t="shared" si="5"/>
        <v>0</v>
      </c>
      <c r="W27" s="23">
        <f>'WEEKLY COMPETITIVE REPORT'!W27</f>
        <v>0</v>
      </c>
      <c r="X27" s="57">
        <f>'WEEKLY COMPETITIVE REPORT'!X27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38">
        <f>'WEEKLY COMPETITIVE REPORT'!F28</f>
        <v>0</v>
      </c>
      <c r="G28" s="38">
        <f>'WEEKLY COMPETITIVE REPORT'!G28</f>
        <v>0</v>
      </c>
      <c r="H28" s="15">
        <f>'WEEKLY COMPETITIVE REPORT'!H28/X4</f>
        <v>0</v>
      </c>
      <c r="I28" s="15">
        <f>'WEEKLY COMPETITIVE REPORT'!I28/X17</f>
        <v>0</v>
      </c>
      <c r="J28" s="23">
        <f>'WEEKLY COMPETITIVE REPORT'!J28</f>
        <v>0</v>
      </c>
      <c r="K28" s="23">
        <f>'WEEKLY COMPETITIVE REPORT'!K28</f>
        <v>0</v>
      </c>
      <c r="L28" s="65">
        <f>'WEEKLY COMPETITIVE REPORT'!L28</f>
        <v>0</v>
      </c>
      <c r="M28" s="15" t="e">
        <f t="shared" si="3"/>
        <v>#DIV/0!</v>
      </c>
      <c r="N28" s="38">
        <f>'WEEKLY COMPETITIVE REPORT'!N28</f>
        <v>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 t="e">
        <f t="shared" si="4"/>
        <v>#DIV/0!</v>
      </c>
      <c r="V28" s="26">
        <f t="shared" si="5"/>
        <v>0</v>
      </c>
      <c r="W28" s="23">
        <f>'WEEKLY COMPETITIVE REPORT'!W28</f>
        <v>0</v>
      </c>
      <c r="X28" s="57">
        <f>'WEEKLY COMPETITIVE REPORT'!X28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3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4"/>
        <v>#DIV/0!</v>
      </c>
      <c r="V29" s="26">
        <f t="shared" si="5"/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100</v>
      </c>
      <c r="H34" s="33">
        <f>SUM(H14:H33)</f>
        <v>123239.02078976504</v>
      </c>
      <c r="I34" s="32">
        <f>SUM(I14:I33)</f>
        <v>219908.96789272974</v>
      </c>
      <c r="J34" s="32">
        <f>SUM(J14:J33)</f>
        <v>21281</v>
      </c>
      <c r="K34" s="32">
        <f>SUM(K14:K33)</f>
        <v>36345</v>
      </c>
      <c r="L34" s="65">
        <f>'WEEKLY COMPETITIVE REPORT'!L34</f>
        <v>-44.96728722965958</v>
      </c>
      <c r="M34" s="33">
        <f>H34/G34</f>
        <v>1232.3902078976505</v>
      </c>
      <c r="N34" s="41">
        <f>'WEEKLY COMPETITIVE REPORT'!N34</f>
        <v>100</v>
      </c>
      <c r="O34" s="32">
        <f>SUM(O14:O33)</f>
        <v>180262.024849305</v>
      </c>
      <c r="P34" s="32">
        <f>SUM(P14:P33)</f>
        <v>294984.62295485305</v>
      </c>
      <c r="Q34" s="32">
        <f>SUM(Q14:Q33)</f>
        <v>32932</v>
      </c>
      <c r="R34" s="32">
        <f>SUM(R14:R33)</f>
        <v>51400</v>
      </c>
      <c r="S34" s="66">
        <f>O34/P34-100%</f>
        <v>-0.3889104352504035</v>
      </c>
      <c r="T34" s="32">
        <f>SUM(T14:T33)</f>
        <v>1356385.7793086483</v>
      </c>
      <c r="U34" s="33">
        <f>O34/N34</f>
        <v>1802.62024849305</v>
      </c>
      <c r="V34" s="32">
        <f>SUM(V14:V33)</f>
        <v>1536647.804157953</v>
      </c>
      <c r="W34" s="32">
        <f>SUM(W14:W33)</f>
        <v>240577</v>
      </c>
      <c r="X34" s="36">
        <f>SUM(X14:X33)</f>
        <v>273509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2010-05-27T11:40:34Z</dcterms:modified>
  <cp:category/>
  <cp:version/>
  <cp:contentType/>
  <cp:contentStatus/>
</cp:coreProperties>
</file>