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7880" windowHeight="98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<sst xmlns="http://schemas.openxmlformats.org/spreadsheetml/2006/main" count="219" uniqueCount="71">
  <si>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</si>
  <si>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</si>
  <si>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</si>
  <si>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</si>
  <si>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</si>
  <si>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</si>
  <si>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</si>
  <si>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</si>
  <si>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</si>
  <si>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</si>
  <si>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</si>
  <si>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</si>
  <si>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</si>
  <si>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</si>
  <si>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</si>
  <si>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</si>
  <si>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</si>
  <si>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</si>
  <si>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</si>
  <si>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</si>
  <si>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</si>
  <si>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</si>
  <si>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</si>
  <si>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</si>
  <si>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</si>
  <si>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</si>
  <si>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</si>
  <si>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</si>
  <si>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</si>
  <si>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</si>
  <si>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</si>
  <si>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</si>
  <si>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</si>
  <si>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</si>
  <si>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</si>
  <si>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</si>
  <si>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</si>
  <si>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</si>
  <si>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</si>
  <si>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</si>
  <si>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</si>
  <si>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</si>
  <si>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</si>
  <si>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</si>
  <si>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</si>
  <si>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</si>
  <si>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</si>
  <si>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</si>
  <si>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</si>
  <si>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</si>
  <si>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UNI</t>
  </si>
  <si>
    <t>PAR</t>
  </si>
  <si>
    <t>SONY</t>
  </si>
  <si>
    <t>New</t>
  </si>
  <si>
    <t>HOW TO TRAIN YOUR DRAGON</t>
  </si>
  <si>
    <t>REMEMBER ME</t>
  </si>
  <si>
    <t>SHE'S OUT OF MY LEAGUE</t>
  </si>
  <si>
    <t>CLASH OF THE TITANS</t>
  </si>
  <si>
    <t>WHEN IN ROME</t>
  </si>
  <si>
    <t>IRON MAN 2</t>
  </si>
  <si>
    <t>VERONIKA DECIDES TO DIE</t>
  </si>
  <si>
    <t>Kolosej</t>
  </si>
  <si>
    <t>BACK UP PLAN</t>
  </si>
  <si>
    <t>KATALIN VARGA</t>
  </si>
  <si>
    <t>ROBIN HOOD</t>
  </si>
  <si>
    <t>PRINCE OF PERSIA</t>
  </si>
  <si>
    <t>28 - May</t>
  </si>
  <si>
    <t>30 - May</t>
  </si>
  <si>
    <t>27 - May</t>
  </si>
  <si>
    <t>02 - Jun</t>
  </si>
  <si>
    <t>SHREK FOREVER AFTER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</si>
</sst>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Q18" sqref="Q18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66</v>
      </c>
      <c r="K4" s="21"/>
      <c r="L4" s="86" t="s">
        <v>67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0.8114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68</v>
      </c>
      <c r="K5" s="8"/>
      <c r="L5" s="87" t="s">
        <v>69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40332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46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 t="s">
        <v>53</v>
      </c>
      <c r="C14" s="4" t="s">
        <v>70</v>
      </c>
      <c r="D14" s="16" t="s">
        <v>51</v>
      </c>
      <c r="E14" s="16" t="s">
        <v>36</v>
      </c>
      <c r="F14" s="38">
        <v>1</v>
      </c>
      <c r="G14" s="38">
        <v>26</v>
      </c>
      <c r="H14" s="82">
        <v>113542</v>
      </c>
      <c r="I14" s="82"/>
      <c r="J14" s="91">
        <v>22335</v>
      </c>
      <c r="K14" s="91"/>
      <c r="L14" s="65"/>
      <c r="M14" s="15">
        <f aca="true" t="shared" si="0" ref="M14:M25">H14/G14</f>
        <v>4367</v>
      </c>
      <c r="N14" s="74">
        <v>26</v>
      </c>
      <c r="O14" s="15">
        <v>159110</v>
      </c>
      <c r="P14" s="15"/>
      <c r="Q14" s="15">
        <v>33746</v>
      </c>
      <c r="R14" s="15"/>
      <c r="S14" s="65"/>
      <c r="T14" s="76">
        <v>9658</v>
      </c>
      <c r="U14" s="15">
        <f aca="true" t="shared" si="1" ref="U14:U25">O14/N14</f>
        <v>6119.615384615385</v>
      </c>
      <c r="V14" s="76">
        <f aca="true" t="shared" si="2" ref="V14:V25">SUM(T14,O14)</f>
        <v>168768</v>
      </c>
      <c r="W14" s="76">
        <v>3638</v>
      </c>
      <c r="X14" s="77">
        <f aca="true" t="shared" si="3" ref="X14:X25">SUM(W14,Q14)</f>
        <v>37384</v>
      </c>
    </row>
    <row r="15" spans="1:24" ht="12.75">
      <c r="A15" s="73">
        <v>2</v>
      </c>
      <c r="B15" s="73">
        <v>1</v>
      </c>
      <c r="C15" s="4" t="s">
        <v>64</v>
      </c>
      <c r="D15" s="16" t="s">
        <v>50</v>
      </c>
      <c r="E15" s="16" t="s">
        <v>36</v>
      </c>
      <c r="F15" s="38">
        <v>3</v>
      </c>
      <c r="G15" s="38">
        <v>15</v>
      </c>
      <c r="H15" s="25">
        <v>26004</v>
      </c>
      <c r="I15" s="25">
        <v>38014</v>
      </c>
      <c r="J15" s="23">
        <v>5313</v>
      </c>
      <c r="K15" s="23">
        <v>7885</v>
      </c>
      <c r="L15" s="65">
        <f aca="true" t="shared" si="4" ref="L15:L25">(H15/I15*100)-100</f>
        <v>-31.59362340190455</v>
      </c>
      <c r="M15" s="15">
        <f t="shared" si="0"/>
        <v>1733.6</v>
      </c>
      <c r="N15" s="38">
        <v>15</v>
      </c>
      <c r="O15" s="23">
        <v>43085</v>
      </c>
      <c r="P15" s="23">
        <v>56935</v>
      </c>
      <c r="Q15" s="23">
        <v>9905</v>
      </c>
      <c r="R15" s="23">
        <v>12597</v>
      </c>
      <c r="S15" s="65">
        <f aca="true" t="shared" si="5" ref="S15:S25">(O15/P15*100)-100</f>
        <v>-24.32598577325021</v>
      </c>
      <c r="T15" s="76">
        <v>197557</v>
      </c>
      <c r="U15" s="15">
        <f t="shared" si="1"/>
        <v>2872.3333333333335</v>
      </c>
      <c r="V15" s="76">
        <f t="shared" si="2"/>
        <v>240642</v>
      </c>
      <c r="W15" s="76">
        <v>43746</v>
      </c>
      <c r="X15" s="77">
        <f t="shared" si="3"/>
        <v>53651</v>
      </c>
    </row>
    <row r="16" spans="1:24" ht="12.75">
      <c r="A16" s="73">
        <v>3</v>
      </c>
      <c r="B16" s="73">
        <v>2</v>
      </c>
      <c r="C16" s="4" t="s">
        <v>65</v>
      </c>
      <c r="D16" s="16" t="s">
        <v>48</v>
      </c>
      <c r="E16" s="16" t="s">
        <v>49</v>
      </c>
      <c r="F16" s="38">
        <v>2</v>
      </c>
      <c r="G16" s="38">
        <v>12</v>
      </c>
      <c r="H16" s="15">
        <v>23057</v>
      </c>
      <c r="I16" s="15">
        <v>26036</v>
      </c>
      <c r="J16" s="15">
        <v>4928</v>
      </c>
      <c r="K16" s="15">
        <v>5732</v>
      </c>
      <c r="L16" s="65">
        <f t="shared" si="4"/>
        <v>-11.441849746504843</v>
      </c>
      <c r="M16" s="15">
        <f t="shared" si="0"/>
        <v>1921.4166666666667</v>
      </c>
      <c r="N16" s="74">
        <v>12</v>
      </c>
      <c r="O16" s="23">
        <v>35978</v>
      </c>
      <c r="P16" s="23">
        <v>39551</v>
      </c>
      <c r="Q16" s="23">
        <v>8334</v>
      </c>
      <c r="R16" s="23">
        <v>9232</v>
      </c>
      <c r="S16" s="65">
        <f t="shared" si="5"/>
        <v>-9.033905590250555</v>
      </c>
      <c r="T16" s="76">
        <v>41311</v>
      </c>
      <c r="U16" s="15">
        <f t="shared" si="1"/>
        <v>2998.1666666666665</v>
      </c>
      <c r="V16" s="76">
        <f t="shared" si="2"/>
        <v>77289</v>
      </c>
      <c r="W16" s="76">
        <v>9772</v>
      </c>
      <c r="X16" s="77">
        <f t="shared" si="3"/>
        <v>18106</v>
      </c>
    </row>
    <row r="17" spans="1:24" ht="12.75">
      <c r="A17" s="73">
        <v>4</v>
      </c>
      <c r="B17" s="73">
        <v>3</v>
      </c>
      <c r="C17" s="4" t="s">
        <v>62</v>
      </c>
      <c r="D17" s="16" t="s">
        <v>52</v>
      </c>
      <c r="E17" s="16" t="s">
        <v>42</v>
      </c>
      <c r="F17" s="38">
        <v>4</v>
      </c>
      <c r="G17" s="38">
        <v>7</v>
      </c>
      <c r="H17" s="15">
        <v>8274</v>
      </c>
      <c r="I17" s="15">
        <v>11124</v>
      </c>
      <c r="J17" s="93">
        <v>1721</v>
      </c>
      <c r="K17" s="93">
        <v>2404</v>
      </c>
      <c r="L17" s="65">
        <f t="shared" si="4"/>
        <v>-25.620280474649405</v>
      </c>
      <c r="M17" s="15">
        <f t="shared" si="0"/>
        <v>1182</v>
      </c>
      <c r="N17" s="39">
        <v>7</v>
      </c>
      <c r="O17" s="15">
        <v>11848</v>
      </c>
      <c r="P17" s="15">
        <v>14923</v>
      </c>
      <c r="Q17" s="15">
        <v>2687</v>
      </c>
      <c r="R17" s="15">
        <v>3415</v>
      </c>
      <c r="S17" s="65">
        <f t="shared" si="5"/>
        <v>-20.605776318434636</v>
      </c>
      <c r="T17" s="76">
        <v>80849</v>
      </c>
      <c r="U17" s="15">
        <f t="shared" si="1"/>
        <v>1692.5714285714287</v>
      </c>
      <c r="V17" s="76">
        <f t="shared" si="2"/>
        <v>92697</v>
      </c>
      <c r="W17" s="76">
        <v>18423</v>
      </c>
      <c r="X17" s="77">
        <f t="shared" si="3"/>
        <v>21110</v>
      </c>
    </row>
    <row r="18" spans="1:24" ht="13.5" customHeight="1">
      <c r="A18" s="73">
        <v>5</v>
      </c>
      <c r="B18" s="73">
        <v>6</v>
      </c>
      <c r="C18" s="4" t="s">
        <v>59</v>
      </c>
      <c r="D18" s="16" t="s">
        <v>51</v>
      </c>
      <c r="E18" s="16" t="s">
        <v>36</v>
      </c>
      <c r="F18" s="38">
        <v>5</v>
      </c>
      <c r="G18" s="38">
        <v>6</v>
      </c>
      <c r="H18" s="15">
        <v>3018</v>
      </c>
      <c r="I18" s="15">
        <v>4487</v>
      </c>
      <c r="J18" s="25">
        <v>611</v>
      </c>
      <c r="K18" s="25">
        <v>947</v>
      </c>
      <c r="L18" s="65">
        <f t="shared" si="4"/>
        <v>-32.73902384666815</v>
      </c>
      <c r="M18" s="15">
        <f t="shared" si="0"/>
        <v>503</v>
      </c>
      <c r="N18" s="39">
        <v>6</v>
      </c>
      <c r="O18" s="15">
        <v>5628</v>
      </c>
      <c r="P18" s="15">
        <v>6228</v>
      </c>
      <c r="Q18" s="15">
        <v>1357</v>
      </c>
      <c r="R18" s="15">
        <v>1370</v>
      </c>
      <c r="S18" s="65">
        <f t="shared" si="5"/>
        <v>-9.633911368015418</v>
      </c>
      <c r="T18" s="76">
        <v>89698</v>
      </c>
      <c r="U18" s="15">
        <f t="shared" si="1"/>
        <v>938</v>
      </c>
      <c r="V18" s="76">
        <f t="shared" si="2"/>
        <v>95326</v>
      </c>
      <c r="W18" s="76">
        <v>19502</v>
      </c>
      <c r="X18" s="77">
        <f t="shared" si="3"/>
        <v>20859</v>
      </c>
    </row>
    <row r="19" spans="1:24" ht="12.75">
      <c r="A19" s="73">
        <v>6</v>
      </c>
      <c r="B19" s="73">
        <v>7</v>
      </c>
      <c r="C19" s="4" t="s">
        <v>58</v>
      </c>
      <c r="D19" s="16" t="s">
        <v>48</v>
      </c>
      <c r="E19" s="16" t="s">
        <v>49</v>
      </c>
      <c r="F19" s="38">
        <v>6</v>
      </c>
      <c r="G19" s="38">
        <v>6</v>
      </c>
      <c r="H19" s="15">
        <v>2521</v>
      </c>
      <c r="I19" s="15">
        <v>4732</v>
      </c>
      <c r="J19" s="15">
        <v>535</v>
      </c>
      <c r="K19" s="15">
        <v>1083</v>
      </c>
      <c r="L19" s="65">
        <f t="shared" si="4"/>
        <v>-46.72442941673711</v>
      </c>
      <c r="M19" s="15">
        <f t="shared" si="0"/>
        <v>420.1666666666667</v>
      </c>
      <c r="N19" s="74">
        <v>6</v>
      </c>
      <c r="O19" s="23">
        <v>4259</v>
      </c>
      <c r="P19" s="23">
        <v>6111</v>
      </c>
      <c r="Q19" s="23">
        <v>1016</v>
      </c>
      <c r="R19" s="23">
        <v>1458</v>
      </c>
      <c r="S19" s="65">
        <f t="shared" si="5"/>
        <v>-30.30600556373753</v>
      </c>
      <c r="T19" s="76">
        <v>68164</v>
      </c>
      <c r="U19" s="15">
        <f t="shared" si="1"/>
        <v>709.8333333333334</v>
      </c>
      <c r="V19" s="76">
        <f t="shared" si="2"/>
        <v>72423</v>
      </c>
      <c r="W19" s="76">
        <v>15896</v>
      </c>
      <c r="X19" s="77">
        <f t="shared" si="3"/>
        <v>16912</v>
      </c>
    </row>
    <row r="20" spans="1:24" ht="12.75">
      <c r="A20" s="73">
        <v>7</v>
      </c>
      <c r="B20" s="73">
        <v>8</v>
      </c>
      <c r="C20" s="4" t="s">
        <v>56</v>
      </c>
      <c r="D20" s="16" t="s">
        <v>51</v>
      </c>
      <c r="E20" s="16" t="s">
        <v>36</v>
      </c>
      <c r="F20" s="38">
        <v>7</v>
      </c>
      <c r="G20" s="38">
        <v>8</v>
      </c>
      <c r="H20" s="15">
        <v>1777</v>
      </c>
      <c r="I20" s="15">
        <v>3129</v>
      </c>
      <c r="J20" s="15">
        <v>371</v>
      </c>
      <c r="K20" s="15">
        <v>682</v>
      </c>
      <c r="L20" s="65">
        <f t="shared" si="4"/>
        <v>-43.2086928731224</v>
      </c>
      <c r="M20" s="15">
        <f t="shared" si="0"/>
        <v>222.125</v>
      </c>
      <c r="N20" s="74">
        <v>8</v>
      </c>
      <c r="O20" s="15">
        <v>2685</v>
      </c>
      <c r="P20" s="15">
        <v>4383</v>
      </c>
      <c r="Q20" s="15">
        <v>574</v>
      </c>
      <c r="R20" s="15">
        <v>990</v>
      </c>
      <c r="S20" s="65">
        <f t="shared" si="5"/>
        <v>-38.74058863791924</v>
      </c>
      <c r="T20" s="76">
        <v>105961</v>
      </c>
      <c r="U20" s="15">
        <f t="shared" si="1"/>
        <v>335.625</v>
      </c>
      <c r="V20" s="76">
        <f t="shared" si="2"/>
        <v>108646</v>
      </c>
      <c r="W20" s="76">
        <v>24862</v>
      </c>
      <c r="X20" s="77">
        <f t="shared" si="3"/>
        <v>25436</v>
      </c>
    </row>
    <row r="21" spans="1:24" ht="12.75">
      <c r="A21" s="73">
        <v>8</v>
      </c>
      <c r="B21" s="73">
        <v>4</v>
      </c>
      <c r="C21" s="4" t="s">
        <v>54</v>
      </c>
      <c r="D21" s="16" t="s">
        <v>51</v>
      </c>
      <c r="E21" s="16" t="s">
        <v>36</v>
      </c>
      <c r="F21" s="38">
        <v>9</v>
      </c>
      <c r="G21" s="38">
        <v>14</v>
      </c>
      <c r="H21" s="15">
        <v>1540</v>
      </c>
      <c r="I21" s="15">
        <v>5983</v>
      </c>
      <c r="J21" s="89">
        <v>402</v>
      </c>
      <c r="K21" s="89">
        <v>1185</v>
      </c>
      <c r="L21" s="65">
        <f t="shared" si="4"/>
        <v>-74.26040447935819</v>
      </c>
      <c r="M21" s="15">
        <f t="shared" si="0"/>
        <v>110</v>
      </c>
      <c r="N21" s="74">
        <v>14</v>
      </c>
      <c r="O21" s="23">
        <v>1877</v>
      </c>
      <c r="P21" s="23">
        <v>7966</v>
      </c>
      <c r="Q21" s="23">
        <v>480</v>
      </c>
      <c r="R21" s="23">
        <v>1660</v>
      </c>
      <c r="S21" s="65">
        <f t="shared" si="5"/>
        <v>-76.43735877479287</v>
      </c>
      <c r="T21" s="76">
        <v>259686</v>
      </c>
      <c r="U21" s="15">
        <f t="shared" si="1"/>
        <v>134.07142857142858</v>
      </c>
      <c r="V21" s="76">
        <f t="shared" si="2"/>
        <v>261563</v>
      </c>
      <c r="W21" s="76">
        <v>53512</v>
      </c>
      <c r="X21" s="77">
        <f t="shared" si="3"/>
        <v>53992</v>
      </c>
    </row>
    <row r="22" spans="1:24" ht="12.75">
      <c r="A22" s="73">
        <v>9</v>
      </c>
      <c r="B22" s="73">
        <v>5</v>
      </c>
      <c r="C22" s="4" t="s">
        <v>57</v>
      </c>
      <c r="D22" s="16" t="s">
        <v>43</v>
      </c>
      <c r="E22" s="16" t="s">
        <v>44</v>
      </c>
      <c r="F22" s="38">
        <v>6</v>
      </c>
      <c r="G22" s="38">
        <v>15</v>
      </c>
      <c r="H22" s="25">
        <v>974</v>
      </c>
      <c r="I22" s="25">
        <v>4450</v>
      </c>
      <c r="J22" s="25">
        <v>199</v>
      </c>
      <c r="K22" s="25">
        <v>864</v>
      </c>
      <c r="L22" s="65">
        <f t="shared" si="4"/>
        <v>-78.11235955056179</v>
      </c>
      <c r="M22" s="15">
        <f t="shared" si="0"/>
        <v>64.93333333333334</v>
      </c>
      <c r="N22" s="39">
        <v>15</v>
      </c>
      <c r="O22" s="15">
        <v>1380</v>
      </c>
      <c r="P22" s="15">
        <v>6922</v>
      </c>
      <c r="Q22" s="15">
        <v>293</v>
      </c>
      <c r="R22" s="15">
        <v>1394</v>
      </c>
      <c r="S22" s="65">
        <f t="shared" si="5"/>
        <v>-80.06356544351344</v>
      </c>
      <c r="T22" s="76">
        <v>177563</v>
      </c>
      <c r="U22" s="15">
        <f t="shared" si="1"/>
        <v>92</v>
      </c>
      <c r="V22" s="76">
        <f t="shared" si="2"/>
        <v>178943</v>
      </c>
      <c r="W22" s="76">
        <v>35244</v>
      </c>
      <c r="X22" s="77">
        <f t="shared" si="3"/>
        <v>35537</v>
      </c>
    </row>
    <row r="23" spans="1:24" ht="12.75">
      <c r="A23" s="73">
        <v>10</v>
      </c>
      <c r="B23" s="52">
        <v>12</v>
      </c>
      <c r="C23" s="88" t="s">
        <v>60</v>
      </c>
      <c r="D23" s="16" t="s">
        <v>45</v>
      </c>
      <c r="E23" s="16" t="s">
        <v>61</v>
      </c>
      <c r="F23" s="38">
        <v>9</v>
      </c>
      <c r="G23" s="38">
        <v>1</v>
      </c>
      <c r="H23" s="25">
        <v>252</v>
      </c>
      <c r="I23" s="25">
        <v>219</v>
      </c>
      <c r="J23" s="25">
        <v>61</v>
      </c>
      <c r="K23" s="25">
        <v>53</v>
      </c>
      <c r="L23" s="65">
        <f t="shared" si="4"/>
        <v>15.06849315068493</v>
      </c>
      <c r="M23" s="15">
        <f t="shared" si="0"/>
        <v>252</v>
      </c>
      <c r="N23" s="38">
        <v>1</v>
      </c>
      <c r="O23" s="15">
        <v>466</v>
      </c>
      <c r="P23" s="15">
        <v>330</v>
      </c>
      <c r="Q23" s="15">
        <v>129</v>
      </c>
      <c r="R23" s="15">
        <v>90</v>
      </c>
      <c r="S23" s="65">
        <f t="shared" si="5"/>
        <v>41.21212121212122</v>
      </c>
      <c r="T23" s="76">
        <v>16028</v>
      </c>
      <c r="U23" s="15">
        <f t="shared" si="1"/>
        <v>466</v>
      </c>
      <c r="V23" s="76">
        <f t="shared" si="2"/>
        <v>16494</v>
      </c>
      <c r="W23" s="78">
        <v>3570</v>
      </c>
      <c r="X23" s="77">
        <f t="shared" si="3"/>
        <v>3699</v>
      </c>
    </row>
    <row r="24" spans="1:24" ht="12.75">
      <c r="A24" s="73">
        <v>11</v>
      </c>
      <c r="B24" s="73">
        <v>11</v>
      </c>
      <c r="C24" s="4" t="s">
        <v>63</v>
      </c>
      <c r="D24" s="16" t="s">
        <v>45</v>
      </c>
      <c r="E24" s="16" t="s">
        <v>42</v>
      </c>
      <c r="F24" s="38">
        <v>3</v>
      </c>
      <c r="G24" s="38">
        <v>1</v>
      </c>
      <c r="H24" s="25">
        <v>236</v>
      </c>
      <c r="I24" s="25">
        <v>327</v>
      </c>
      <c r="J24" s="25">
        <v>51</v>
      </c>
      <c r="K24" s="25">
        <v>70</v>
      </c>
      <c r="L24" s="65">
        <f t="shared" si="4"/>
        <v>-27.828746177370036</v>
      </c>
      <c r="M24" s="15">
        <f t="shared" si="0"/>
        <v>236</v>
      </c>
      <c r="N24" s="74">
        <v>1</v>
      </c>
      <c r="O24" s="15">
        <v>415</v>
      </c>
      <c r="P24" s="15">
        <v>673</v>
      </c>
      <c r="Q24" s="15">
        <v>93</v>
      </c>
      <c r="R24" s="15">
        <v>148</v>
      </c>
      <c r="S24" s="65">
        <f t="shared" si="5"/>
        <v>-38.335809806835066</v>
      </c>
      <c r="T24" s="76">
        <v>3431</v>
      </c>
      <c r="U24" s="15">
        <f t="shared" si="1"/>
        <v>415</v>
      </c>
      <c r="V24" s="76">
        <f t="shared" si="2"/>
        <v>3846</v>
      </c>
      <c r="W24" s="78">
        <v>980</v>
      </c>
      <c r="X24" s="77">
        <f t="shared" si="3"/>
        <v>1073</v>
      </c>
    </row>
    <row r="25" spans="1:24" ht="12.75" customHeight="1">
      <c r="A25" s="52">
        <v>12</v>
      </c>
      <c r="B25" s="73">
        <v>10</v>
      </c>
      <c r="C25" s="4" t="s">
        <v>55</v>
      </c>
      <c r="D25" s="16" t="s">
        <v>45</v>
      </c>
      <c r="E25" s="16" t="s">
        <v>44</v>
      </c>
      <c r="F25" s="38">
        <v>7</v>
      </c>
      <c r="G25" s="38">
        <v>6</v>
      </c>
      <c r="H25" s="25">
        <v>114</v>
      </c>
      <c r="I25" s="25">
        <v>567</v>
      </c>
      <c r="J25" s="25">
        <v>27</v>
      </c>
      <c r="K25" s="25">
        <v>124</v>
      </c>
      <c r="L25" s="65">
        <f t="shared" si="4"/>
        <v>-79.8941798941799</v>
      </c>
      <c r="M25" s="15">
        <f t="shared" si="0"/>
        <v>19</v>
      </c>
      <c r="N25" s="74">
        <v>6</v>
      </c>
      <c r="O25" s="15">
        <v>241</v>
      </c>
      <c r="P25" s="15">
        <v>924</v>
      </c>
      <c r="Q25" s="25">
        <v>64</v>
      </c>
      <c r="R25" s="25">
        <v>218</v>
      </c>
      <c r="S25" s="65">
        <f t="shared" si="5"/>
        <v>-73.91774891774892</v>
      </c>
      <c r="T25" s="78">
        <v>49069</v>
      </c>
      <c r="U25" s="15">
        <f t="shared" si="1"/>
        <v>40.166666666666664</v>
      </c>
      <c r="V25" s="76">
        <f t="shared" si="2"/>
        <v>49310</v>
      </c>
      <c r="W25" s="76">
        <v>11655</v>
      </c>
      <c r="X25" s="77">
        <f t="shared" si="3"/>
        <v>11719</v>
      </c>
    </row>
    <row r="26" spans="1:24" ht="12.75" customHeight="1">
      <c r="A26" s="73">
        <v>13</v>
      </c>
      <c r="B26" s="73"/>
      <c r="C26" s="4"/>
      <c r="D26" s="16"/>
      <c r="E26" s="16"/>
      <c r="F26" s="38"/>
      <c r="G26" s="38"/>
      <c r="H26" s="15"/>
      <c r="I26" s="15"/>
      <c r="J26" s="15"/>
      <c r="K26" s="15"/>
      <c r="L26" s="65"/>
      <c r="M26" s="15"/>
      <c r="N26" s="74"/>
      <c r="O26" s="15"/>
      <c r="P26" s="15"/>
      <c r="Q26" s="15"/>
      <c r="R26" s="15"/>
      <c r="S26" s="65"/>
      <c r="T26" s="78"/>
      <c r="U26" s="15"/>
      <c r="V26" s="76"/>
      <c r="W26" s="76"/>
      <c r="X26" s="77"/>
    </row>
    <row r="27" spans="1:24" ht="12.75">
      <c r="A27" s="73">
        <v>14</v>
      </c>
      <c r="B27" s="73"/>
      <c r="C27" s="4"/>
      <c r="D27" s="16"/>
      <c r="E27" s="16"/>
      <c r="F27" s="38"/>
      <c r="G27" s="38"/>
      <c r="H27" s="25"/>
      <c r="I27" s="25"/>
      <c r="J27" s="83"/>
      <c r="K27" s="83"/>
      <c r="L27" s="65"/>
      <c r="M27" s="15"/>
      <c r="N27" s="39"/>
      <c r="O27" s="15"/>
      <c r="P27" s="15"/>
      <c r="Q27" s="15"/>
      <c r="R27" s="15"/>
      <c r="S27" s="65"/>
      <c r="T27" s="76"/>
      <c r="U27" s="15"/>
      <c r="V27" s="76"/>
      <c r="W27" s="78"/>
      <c r="X27" s="77"/>
    </row>
    <row r="28" spans="1:24" ht="12.75">
      <c r="A28" s="73">
        <v>15</v>
      </c>
      <c r="B28" s="52"/>
      <c r="C28" s="4"/>
      <c r="D28" s="16"/>
      <c r="E28" s="16"/>
      <c r="F28" s="38"/>
      <c r="G28" s="38"/>
      <c r="H28" s="25"/>
      <c r="I28" s="25"/>
      <c r="J28" s="23"/>
      <c r="K28" s="23"/>
      <c r="L28" s="65"/>
      <c r="M28" s="15"/>
      <c r="N28" s="38"/>
      <c r="O28" s="23"/>
      <c r="P28" s="23"/>
      <c r="Q28" s="23"/>
      <c r="R28" s="23"/>
      <c r="S28" s="65"/>
      <c r="T28" s="76"/>
      <c r="U28" s="15"/>
      <c r="V28" s="76"/>
      <c r="W28" s="78"/>
      <c r="X28" s="77"/>
    </row>
    <row r="29" spans="1:24" ht="12.75">
      <c r="A29" s="73">
        <v>16</v>
      </c>
      <c r="B29" s="52"/>
      <c r="C29" s="4"/>
      <c r="D29" s="16"/>
      <c r="E29" s="16"/>
      <c r="F29" s="38"/>
      <c r="G29" s="38"/>
      <c r="H29" s="25"/>
      <c r="I29" s="25"/>
      <c r="J29" s="25"/>
      <c r="K29" s="25"/>
      <c r="L29" s="65"/>
      <c r="M29" s="15"/>
      <c r="N29" s="39"/>
      <c r="O29" s="15"/>
      <c r="P29" s="15"/>
      <c r="Q29" s="15"/>
      <c r="R29" s="15"/>
      <c r="S29" s="65"/>
      <c r="T29" s="76"/>
      <c r="U29" s="15"/>
      <c r="V29" s="76"/>
      <c r="W29" s="76"/>
      <c r="X29" s="77"/>
    </row>
    <row r="30" spans="1:24" ht="12.75">
      <c r="A30" s="73">
        <v>17</v>
      </c>
      <c r="B30" s="73"/>
      <c r="C30" s="4"/>
      <c r="D30" s="16"/>
      <c r="E30" s="16"/>
      <c r="F30" s="38"/>
      <c r="G30" s="38"/>
      <c r="H30" s="25"/>
      <c r="I30" s="25"/>
      <c r="J30" s="23"/>
      <c r="K30" s="23"/>
      <c r="L30" s="65"/>
      <c r="M30" s="15"/>
      <c r="N30" s="74"/>
      <c r="O30" s="15"/>
      <c r="P30" s="15"/>
      <c r="Q30" s="15"/>
      <c r="R30" s="15"/>
      <c r="S30" s="65"/>
      <c r="T30" s="92"/>
      <c r="U30" s="15"/>
      <c r="V30" s="76"/>
      <c r="W30" s="78"/>
      <c r="X30" s="77"/>
    </row>
    <row r="31" spans="1:24" ht="12.75">
      <c r="A31" s="73">
        <v>18</v>
      </c>
      <c r="B31" s="73"/>
      <c r="C31" s="4"/>
      <c r="D31" s="16"/>
      <c r="E31" s="16"/>
      <c r="F31" s="38"/>
      <c r="G31" s="38"/>
      <c r="H31" s="25"/>
      <c r="I31" s="25"/>
      <c r="J31" s="91"/>
      <c r="K31" s="91"/>
      <c r="L31" s="65"/>
      <c r="M31" s="15"/>
      <c r="N31" s="74"/>
      <c r="O31" s="23"/>
      <c r="P31" s="23"/>
      <c r="Q31" s="23"/>
      <c r="R31" s="23"/>
      <c r="S31" s="65"/>
      <c r="T31" s="83"/>
      <c r="U31" s="15"/>
      <c r="V31" s="76"/>
      <c r="W31" s="76"/>
      <c r="X31" s="77"/>
    </row>
    <row r="32" spans="1:24" ht="12.75">
      <c r="A32" s="73">
        <v>19</v>
      </c>
      <c r="B32" s="73"/>
      <c r="C32" s="4"/>
      <c r="D32" s="16"/>
      <c r="E32" s="16"/>
      <c r="F32" s="38"/>
      <c r="G32" s="38"/>
      <c r="H32" s="15"/>
      <c r="I32" s="15"/>
      <c r="J32" s="93"/>
      <c r="K32" s="93"/>
      <c r="L32" s="65"/>
      <c r="M32" s="15"/>
      <c r="N32" s="74"/>
      <c r="O32" s="75"/>
      <c r="P32" s="75"/>
      <c r="Q32" s="75"/>
      <c r="R32" s="75"/>
      <c r="S32" s="65"/>
      <c r="T32" s="83"/>
      <c r="U32" s="15"/>
      <c r="V32" s="76"/>
      <c r="W32" s="76"/>
      <c r="X32" s="77"/>
    </row>
    <row r="33" spans="1:24" ht="13.5" thickBot="1">
      <c r="A33" s="51">
        <v>20</v>
      </c>
      <c r="B33" s="73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38"/>
      <c r="O33" s="15"/>
      <c r="P33" s="15"/>
      <c r="Q33" s="15"/>
      <c r="R33" s="15"/>
      <c r="S33" s="65"/>
      <c r="T33" s="90"/>
      <c r="U33" s="15"/>
      <c r="V33" s="76"/>
      <c r="W33" s="76"/>
      <c r="X33" s="77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117</v>
      </c>
      <c r="H34" s="32">
        <f>SUM(H14:H33)</f>
        <v>181309</v>
      </c>
      <c r="I34" s="32">
        <v>100181</v>
      </c>
      <c r="J34" s="32">
        <f>SUM(J14:J33)</f>
        <v>36554</v>
      </c>
      <c r="K34" s="32">
        <v>21281</v>
      </c>
      <c r="L34" s="69">
        <f>(H34/I34*100)-100</f>
        <v>80.98142362324191</v>
      </c>
      <c r="M34" s="33">
        <f>H34/G34</f>
        <v>1549.6495726495727</v>
      </c>
      <c r="N34" s="35">
        <f>SUM(N14:N33)</f>
        <v>117</v>
      </c>
      <c r="O34" s="32">
        <f>SUM(O14:O33)</f>
        <v>266972</v>
      </c>
      <c r="P34" s="32">
        <v>146535</v>
      </c>
      <c r="Q34" s="32">
        <f>SUM(Q14:Q33)</f>
        <v>58678</v>
      </c>
      <c r="R34" s="32">
        <v>32932</v>
      </c>
      <c r="S34" s="69">
        <f>(O34/P34*100)-100</f>
        <v>82.18992049680963</v>
      </c>
      <c r="T34" s="79">
        <f>SUM(T14:T33)</f>
        <v>1098975</v>
      </c>
      <c r="U34" s="33">
        <f>O34/N34</f>
        <v>2281.811965811966</v>
      </c>
      <c r="V34" s="81">
        <f>SUM(V14:V33)</f>
        <v>1365947</v>
      </c>
      <c r="W34" s="80">
        <f>SUM(W14:W33)</f>
        <v>240800</v>
      </c>
      <c r="X34" s="36">
        <f>SUM(X14:X33)</f>
        <v>299478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28 - May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0.8114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27 -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40332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SHREK FOREVER AFTER</v>
      </c>
      <c r="D14" s="4" t="str">
        <f>'WEEKLY COMPETITIVE REPORT'!D14</f>
        <v>PAR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26</v>
      </c>
      <c r="H14" s="15">
        <f>'WEEKLY COMPETITIVE REPORT'!H14/X4</f>
        <v>139933.4483608578</v>
      </c>
      <c r="I14" s="15">
        <f>'WEEKLY COMPETITIVE REPORT'!I14/X4</f>
        <v>0</v>
      </c>
      <c r="J14" s="23">
        <f>'WEEKLY COMPETITIVE REPORT'!J14</f>
        <v>22335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5382.055706186838</v>
      </c>
      <c r="N14" s="38">
        <f>'WEEKLY COMPETITIVE REPORT'!N14</f>
        <v>26</v>
      </c>
      <c r="O14" s="15">
        <f>'WEEKLY COMPETITIVE REPORT'!O14/X4</f>
        <v>196093.17229479912</v>
      </c>
      <c r="P14" s="15">
        <f>'WEEKLY COMPETITIVE REPORT'!P14/X4</f>
        <v>0</v>
      </c>
      <c r="Q14" s="23">
        <f>'WEEKLY COMPETITIVE REPORT'!Q14</f>
        <v>33746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11902.88390436283</v>
      </c>
      <c r="U14" s="15">
        <f aca="true" t="shared" si="1" ref="U14:U20">O14/N14</f>
        <v>7542.045088261505</v>
      </c>
      <c r="V14" s="26">
        <f aca="true" t="shared" si="2" ref="V14:V20">O14+T14</f>
        <v>207996.05619916195</v>
      </c>
      <c r="W14" s="23">
        <f>'WEEKLY COMPETITIVE REPORT'!W14</f>
        <v>3638</v>
      </c>
      <c r="X14" s="57">
        <f>'WEEKLY COMPETITIVE REPORT'!X14</f>
        <v>37384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ROBIN HOOD</v>
      </c>
      <c r="D15" s="4" t="str">
        <f>'WEEKLY COMPETITIVE REPORT'!D15</f>
        <v>UNI</v>
      </c>
      <c r="E15" s="4" t="str">
        <f>'WEEKLY COMPETITIVE REPORT'!E15</f>
        <v>Karantanija</v>
      </c>
      <c r="F15" s="38">
        <f>'WEEKLY COMPETITIVE REPORT'!F15</f>
        <v>3</v>
      </c>
      <c r="G15" s="38">
        <f>'WEEKLY COMPETITIVE REPORT'!G15</f>
        <v>15</v>
      </c>
      <c r="H15" s="15">
        <f>'WEEKLY COMPETITIVE REPORT'!H15/X4</f>
        <v>32048.311560266207</v>
      </c>
      <c r="I15" s="15">
        <f>'WEEKLY COMPETITIVE REPORT'!I15/X4</f>
        <v>46849.88908060143</v>
      </c>
      <c r="J15" s="23">
        <f>'WEEKLY COMPETITIVE REPORT'!J15</f>
        <v>5313</v>
      </c>
      <c r="K15" s="23">
        <f>'WEEKLY COMPETITIVE REPORT'!K15</f>
        <v>7885</v>
      </c>
      <c r="L15" s="65">
        <f>'WEEKLY COMPETITIVE REPORT'!L15</f>
        <v>-31.59362340190455</v>
      </c>
      <c r="M15" s="15">
        <f t="shared" si="0"/>
        <v>2136.5541040177472</v>
      </c>
      <c r="N15" s="38">
        <f>'WEEKLY COMPETITIVE REPORT'!N15</f>
        <v>15</v>
      </c>
      <c r="O15" s="15">
        <f>'WEEKLY COMPETITIVE REPORT'!O15/X4</f>
        <v>53099.580971160955</v>
      </c>
      <c r="P15" s="15">
        <f>'WEEKLY COMPETITIVE REPORT'!P15/X4</f>
        <v>70168.84397337935</v>
      </c>
      <c r="Q15" s="23">
        <f>'WEEKLY COMPETITIVE REPORT'!Q15</f>
        <v>9905</v>
      </c>
      <c r="R15" s="23">
        <f>'WEEKLY COMPETITIVE REPORT'!R15</f>
        <v>12597</v>
      </c>
      <c r="S15" s="65">
        <f>'WEEKLY COMPETITIVE REPORT'!S15</f>
        <v>-24.32598577325021</v>
      </c>
      <c r="T15" s="15">
        <f>'WEEKLY COMPETITIVE REPORT'!T15/X4</f>
        <v>243476.70692630022</v>
      </c>
      <c r="U15" s="15">
        <f t="shared" si="1"/>
        <v>3539.9720647440636</v>
      </c>
      <c r="V15" s="26">
        <f t="shared" si="2"/>
        <v>296576.28789746115</v>
      </c>
      <c r="W15" s="23">
        <f>'WEEKLY COMPETITIVE REPORT'!W15</f>
        <v>43746</v>
      </c>
      <c r="X15" s="57">
        <f>'WEEKLY COMPETITIVE REPORT'!X15</f>
        <v>53651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PRINCE OF PERSIA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2</v>
      </c>
      <c r="G16" s="38">
        <f>'WEEKLY COMPETITIVE REPORT'!G16</f>
        <v>12</v>
      </c>
      <c r="H16" s="15">
        <f>'WEEKLY COMPETITIVE REPORT'!H16/X4</f>
        <v>28416.317475967462</v>
      </c>
      <c r="I16" s="15">
        <f>'WEEKLY COMPETITIVE REPORT'!I16/X4</f>
        <v>32087.749568646785</v>
      </c>
      <c r="J16" s="23">
        <f>'WEEKLY COMPETITIVE REPORT'!J16</f>
        <v>4928</v>
      </c>
      <c r="K16" s="23">
        <f>'WEEKLY COMPETITIVE REPORT'!K16</f>
        <v>5732</v>
      </c>
      <c r="L16" s="65">
        <f>'WEEKLY COMPETITIVE REPORT'!L16</f>
        <v>-11.441849746504843</v>
      </c>
      <c r="M16" s="15">
        <f t="shared" si="0"/>
        <v>2368.026456330622</v>
      </c>
      <c r="N16" s="38">
        <f>'WEEKLY COMPETITIVE REPORT'!N16</f>
        <v>12</v>
      </c>
      <c r="O16" s="15">
        <f>'WEEKLY COMPETITIVE REPORT'!O16/X4</f>
        <v>44340.64579738723</v>
      </c>
      <c r="P16" s="15">
        <f>'WEEKLY COMPETITIVE REPORT'!P16/X4</f>
        <v>48744.14592063101</v>
      </c>
      <c r="Q16" s="23">
        <f>'WEEKLY COMPETITIVE REPORT'!Q16</f>
        <v>8334</v>
      </c>
      <c r="R16" s="23">
        <f>'WEEKLY COMPETITIVE REPORT'!R16</f>
        <v>9232</v>
      </c>
      <c r="S16" s="65">
        <f>'WEEKLY COMPETITIVE REPORT'!S16</f>
        <v>-9.033905590250555</v>
      </c>
      <c r="T16" s="15">
        <f>'WEEKLY COMPETITIVE REPORT'!T16/X4</f>
        <v>50913.23638156273</v>
      </c>
      <c r="U16" s="15">
        <f t="shared" si="1"/>
        <v>3695.053816448936</v>
      </c>
      <c r="V16" s="26">
        <f t="shared" si="2"/>
        <v>95253.88217894996</v>
      </c>
      <c r="W16" s="23">
        <f>'WEEKLY COMPETITIVE REPORT'!W16</f>
        <v>9772</v>
      </c>
      <c r="X16" s="57">
        <f>'WEEKLY COMPETITIVE REPORT'!X16</f>
        <v>18106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BACK UP PLAN</v>
      </c>
      <c r="D17" s="4" t="str">
        <f>'WEEKLY COMPETITIVE REPORT'!D17</f>
        <v>SONY</v>
      </c>
      <c r="E17" s="4" t="str">
        <f>'WEEKLY COMPETITIVE REPORT'!E17</f>
        <v>CF</v>
      </c>
      <c r="F17" s="38">
        <f>'WEEKLY COMPETITIVE REPORT'!F17</f>
        <v>4</v>
      </c>
      <c r="G17" s="38">
        <f>'WEEKLY COMPETITIVE REPORT'!G17</f>
        <v>7</v>
      </c>
      <c r="H17" s="15">
        <f>'WEEKLY COMPETITIVE REPORT'!H17/X4</f>
        <v>10197.190041902884</v>
      </c>
      <c r="I17" s="15">
        <f>'WEEKLY COMPETITIVE REPORT'!I17/X4</f>
        <v>13709.637663298003</v>
      </c>
      <c r="J17" s="23">
        <f>'WEEKLY COMPETITIVE REPORT'!J17</f>
        <v>1721</v>
      </c>
      <c r="K17" s="23">
        <f>'WEEKLY COMPETITIVE REPORT'!K17</f>
        <v>2404</v>
      </c>
      <c r="L17" s="65">
        <f>'WEEKLY COMPETITIVE REPORT'!L17</f>
        <v>-25.620280474649405</v>
      </c>
      <c r="M17" s="15">
        <f t="shared" si="0"/>
        <v>1456.7414345575548</v>
      </c>
      <c r="N17" s="38">
        <f>'WEEKLY COMPETITIVE REPORT'!N17</f>
        <v>7</v>
      </c>
      <c r="O17" s="15">
        <f>'WEEKLY COMPETITIVE REPORT'!O17/X4</f>
        <v>14601.922602908553</v>
      </c>
      <c r="P17" s="15">
        <f>'WEEKLY COMPETITIVE REPORT'!P17/X4</f>
        <v>18391.6687207296</v>
      </c>
      <c r="Q17" s="23">
        <f>'WEEKLY COMPETITIVE REPORT'!Q17</f>
        <v>2687</v>
      </c>
      <c r="R17" s="23">
        <f>'WEEKLY COMPETITIVE REPORT'!R17</f>
        <v>3415</v>
      </c>
      <c r="S17" s="65">
        <f>'WEEKLY COMPETITIVE REPORT'!S17</f>
        <v>-20.605776318434636</v>
      </c>
      <c r="T17" s="15">
        <f>'WEEKLY COMPETITIVE REPORT'!T17/X4</f>
        <v>99641.36061128913</v>
      </c>
      <c r="U17" s="15">
        <f t="shared" si="1"/>
        <v>2085.9889432726504</v>
      </c>
      <c r="V17" s="26">
        <f t="shared" si="2"/>
        <v>114243.28321419768</v>
      </c>
      <c r="W17" s="23">
        <f>'WEEKLY COMPETITIVE REPORT'!W17</f>
        <v>18423</v>
      </c>
      <c r="X17" s="57">
        <f>'WEEKLY COMPETITIVE REPORT'!X17</f>
        <v>21110</v>
      </c>
    </row>
    <row r="18" spans="1:24" ht="13.5" customHeight="1">
      <c r="A18" s="51">
        <v>5</v>
      </c>
      <c r="B18" s="4">
        <f>'WEEKLY COMPETITIVE REPORT'!B18</f>
        <v>6</v>
      </c>
      <c r="C18" s="4" t="str">
        <f>'WEEKLY COMPETITIVE REPORT'!C18</f>
        <v>IRON MAN 2</v>
      </c>
      <c r="D18" s="4" t="str">
        <f>'WEEKLY COMPETITIVE REPORT'!D18</f>
        <v>PAR</v>
      </c>
      <c r="E18" s="4" t="str">
        <f>'WEEKLY COMPETITIVE REPORT'!E18</f>
        <v>Karantanija</v>
      </c>
      <c r="F18" s="38">
        <f>'WEEKLY COMPETITIVE REPORT'!F18</f>
        <v>5</v>
      </c>
      <c r="G18" s="38">
        <f>'WEEKLY COMPETITIVE REPORT'!G18</f>
        <v>6</v>
      </c>
      <c r="H18" s="15">
        <f>'WEEKLY COMPETITIVE REPORT'!H18/X4</f>
        <v>3719.4971653931475</v>
      </c>
      <c r="I18" s="15">
        <f>'WEEKLY COMPETITIVE REPORT'!I18/X4</f>
        <v>5529.948237614</v>
      </c>
      <c r="J18" s="23">
        <f>'WEEKLY COMPETITIVE REPORT'!J18</f>
        <v>611</v>
      </c>
      <c r="K18" s="23">
        <f>'WEEKLY COMPETITIVE REPORT'!K18</f>
        <v>947</v>
      </c>
      <c r="L18" s="65">
        <f>'WEEKLY COMPETITIVE REPORT'!L18</f>
        <v>-32.73902384666815</v>
      </c>
      <c r="M18" s="15">
        <f t="shared" si="0"/>
        <v>619.9161942321913</v>
      </c>
      <c r="N18" s="38">
        <f>'WEEKLY COMPETITIVE REPORT'!N18</f>
        <v>6</v>
      </c>
      <c r="O18" s="15">
        <f>'WEEKLY COMPETITIVE REPORT'!O18/X4</f>
        <v>6936.159723933942</v>
      </c>
      <c r="P18" s="15">
        <f>'WEEKLY COMPETITIVE REPORT'!P18/X4</f>
        <v>7675.622381069756</v>
      </c>
      <c r="Q18" s="23">
        <f>'WEEKLY COMPETITIVE REPORT'!Q18</f>
        <v>1357</v>
      </c>
      <c r="R18" s="23">
        <f>'WEEKLY COMPETITIVE REPORT'!R18</f>
        <v>1370</v>
      </c>
      <c r="S18" s="65">
        <f>'WEEKLY COMPETITIVE REPORT'!S18</f>
        <v>-9.633911368015418</v>
      </c>
      <c r="T18" s="15">
        <f>'WEEKLY COMPETITIVE REPORT'!T18/X4</f>
        <v>110547.2023662805</v>
      </c>
      <c r="U18" s="15">
        <f t="shared" si="1"/>
        <v>1156.0266206556569</v>
      </c>
      <c r="V18" s="26">
        <f t="shared" si="2"/>
        <v>117483.36209021445</v>
      </c>
      <c r="W18" s="23">
        <f>'WEEKLY COMPETITIVE REPORT'!W18</f>
        <v>19502</v>
      </c>
      <c r="X18" s="57">
        <f>'WEEKLY COMPETITIVE REPORT'!X18</f>
        <v>20859</v>
      </c>
    </row>
    <row r="19" spans="1:24" ht="12.75">
      <c r="A19" s="51">
        <v>6</v>
      </c>
      <c r="B19" s="4">
        <f>'WEEKLY COMPETITIVE REPORT'!B19</f>
        <v>7</v>
      </c>
      <c r="C19" s="4" t="str">
        <f>'WEEKLY COMPETITIVE REPORT'!C19</f>
        <v>WHEN IN ROME</v>
      </c>
      <c r="D19" s="4" t="str">
        <f>'WEEKLY COMPETITIVE REPORT'!D19</f>
        <v>WDI</v>
      </c>
      <c r="E19" s="4" t="str">
        <f>'WEEKLY COMPETITIVE REPORT'!E19</f>
        <v>CENEX</v>
      </c>
      <c r="F19" s="38">
        <f>'WEEKLY COMPETITIVE REPORT'!F19</f>
        <v>6</v>
      </c>
      <c r="G19" s="38">
        <f>'WEEKLY COMPETITIVE REPORT'!G19</f>
        <v>6</v>
      </c>
      <c r="H19" s="15">
        <f>'WEEKLY COMPETITIVE REPORT'!H19/X4</f>
        <v>3106.9755977323143</v>
      </c>
      <c r="I19" s="15">
        <f>'WEEKLY COMPETITIVE REPORT'!I19/X4</f>
        <v>5831.895489277791</v>
      </c>
      <c r="J19" s="23">
        <f>'WEEKLY COMPETITIVE REPORT'!J19</f>
        <v>535</v>
      </c>
      <c r="K19" s="23">
        <f>'WEEKLY COMPETITIVE REPORT'!K19</f>
        <v>1083</v>
      </c>
      <c r="L19" s="65">
        <f>'WEEKLY COMPETITIVE REPORT'!L19</f>
        <v>-46.72442941673711</v>
      </c>
      <c r="M19" s="15">
        <f t="shared" si="0"/>
        <v>517.829266288719</v>
      </c>
      <c r="N19" s="38">
        <f>'WEEKLY COMPETITIVE REPORT'!N19</f>
        <v>6</v>
      </c>
      <c r="O19" s="15">
        <f>'WEEKLY COMPETITIVE REPORT'!O19/X4</f>
        <v>5248.952427902391</v>
      </c>
      <c r="P19" s="15">
        <f>'WEEKLY COMPETITIVE REPORT'!P19/X4</f>
        <v>7531.427162928272</v>
      </c>
      <c r="Q19" s="23">
        <f>'WEEKLY COMPETITIVE REPORT'!Q19</f>
        <v>1016</v>
      </c>
      <c r="R19" s="23">
        <f>'WEEKLY COMPETITIVE REPORT'!R19</f>
        <v>1458</v>
      </c>
      <c r="S19" s="65">
        <f>'WEEKLY COMPETITIVE REPORT'!S19</f>
        <v>-30.30600556373753</v>
      </c>
      <c r="T19" s="15">
        <f>'WEEKLY COMPETITIVE REPORT'!T19/X4</f>
        <v>84007.88760167612</v>
      </c>
      <c r="U19" s="15">
        <f t="shared" si="1"/>
        <v>874.8254046503985</v>
      </c>
      <c r="V19" s="26">
        <f t="shared" si="2"/>
        <v>89256.84002957851</v>
      </c>
      <c r="W19" s="23">
        <f>'WEEKLY COMPETITIVE REPORT'!W19</f>
        <v>15896</v>
      </c>
      <c r="X19" s="57">
        <f>'WEEKLY COMPETITIVE REPORT'!X19</f>
        <v>16912</v>
      </c>
    </row>
    <row r="20" spans="1:24" ht="12.75">
      <c r="A20" s="52">
        <v>7</v>
      </c>
      <c r="B20" s="4">
        <f>'WEEKLY COMPETITIVE REPORT'!B20</f>
        <v>8</v>
      </c>
      <c r="C20" s="4" t="str">
        <f>'WEEKLY COMPETITIVE REPORT'!C20</f>
        <v>SHE'S OUT OF MY LEAGUE</v>
      </c>
      <c r="D20" s="4" t="str">
        <f>'WEEKLY COMPETITIVE REPORT'!D20</f>
        <v>PAR</v>
      </c>
      <c r="E20" s="4" t="str">
        <f>'WEEKLY COMPETITIVE REPORT'!E20</f>
        <v>Karantanija</v>
      </c>
      <c r="F20" s="38">
        <f>'WEEKLY COMPETITIVE REPORT'!F20</f>
        <v>7</v>
      </c>
      <c r="G20" s="38">
        <f>'WEEKLY COMPETITIVE REPORT'!G20</f>
        <v>8</v>
      </c>
      <c r="H20" s="15">
        <f>'WEEKLY COMPETITIVE REPORT'!H20/X4</f>
        <v>2190.041902883904</v>
      </c>
      <c r="I20" s="15">
        <f>'WEEKLY COMPETITIVE REPORT'!I20/X4</f>
        <v>3856.2977569632735</v>
      </c>
      <c r="J20" s="23">
        <f>'WEEKLY COMPETITIVE REPORT'!J20</f>
        <v>371</v>
      </c>
      <c r="K20" s="23">
        <f>'WEEKLY COMPETITIVE REPORT'!K20</f>
        <v>682</v>
      </c>
      <c r="L20" s="65">
        <f>'WEEKLY COMPETITIVE REPORT'!L20</f>
        <v>-43.2086928731224</v>
      </c>
      <c r="M20" s="15">
        <f t="shared" si="0"/>
        <v>273.755237860488</v>
      </c>
      <c r="N20" s="38">
        <f>'WEEKLY COMPETITIVE REPORT'!N20</f>
        <v>8</v>
      </c>
      <c r="O20" s="15">
        <f>'WEEKLY COMPETITIVE REPORT'!O20/X4</f>
        <v>3309.0953906827704</v>
      </c>
      <c r="P20" s="15">
        <f>'WEEKLY COMPETITIVE REPORT'!P20/X4</f>
        <v>5401.774710377126</v>
      </c>
      <c r="Q20" s="23">
        <f>'WEEKLY COMPETITIVE REPORT'!Q20</f>
        <v>574</v>
      </c>
      <c r="R20" s="23">
        <f>'WEEKLY COMPETITIVE REPORT'!R20</f>
        <v>990</v>
      </c>
      <c r="S20" s="65">
        <f>'WEEKLY COMPETITIVE REPORT'!S20</f>
        <v>-38.74058863791924</v>
      </c>
      <c r="T20" s="15">
        <f>'WEEKLY COMPETITIVE REPORT'!T20/X4</f>
        <v>130590.33768794675</v>
      </c>
      <c r="U20" s="15">
        <f t="shared" si="1"/>
        <v>413.6369238353463</v>
      </c>
      <c r="V20" s="26">
        <f t="shared" si="2"/>
        <v>133899.43307862952</v>
      </c>
      <c r="W20" s="23">
        <f>'WEEKLY COMPETITIVE REPORT'!W20</f>
        <v>24862</v>
      </c>
      <c r="X20" s="57">
        <f>'WEEKLY COMPETITIVE REPORT'!X20</f>
        <v>25436</v>
      </c>
    </row>
    <row r="21" spans="1:24" ht="12.75">
      <c r="A21" s="51">
        <v>8</v>
      </c>
      <c r="B21" s="4">
        <f>'WEEKLY COMPETITIVE REPORT'!B21</f>
        <v>4</v>
      </c>
      <c r="C21" s="4" t="str">
        <f>'WEEKLY COMPETITIVE REPORT'!C21</f>
        <v>HOW TO TRAIN YOUR DRAGON</v>
      </c>
      <c r="D21" s="4" t="str">
        <f>'WEEKLY COMPETITIVE REPORT'!D21</f>
        <v>PAR</v>
      </c>
      <c r="E21" s="4" t="str">
        <f>'WEEKLY COMPETITIVE REPORT'!E21</f>
        <v>Karantanija</v>
      </c>
      <c r="F21" s="38">
        <f>'WEEKLY COMPETITIVE REPORT'!F21</f>
        <v>9</v>
      </c>
      <c r="G21" s="38">
        <f>'WEEKLY COMPETITIVE REPORT'!G21</f>
        <v>14</v>
      </c>
      <c r="H21" s="15">
        <f>'WEEKLY COMPETITIVE REPORT'!H21/X4</f>
        <v>1897.9541533152576</v>
      </c>
      <c r="I21" s="15">
        <f>'WEEKLY COMPETITIVE REPORT'!I21/X4</f>
        <v>7373.675129405965</v>
      </c>
      <c r="J21" s="23">
        <f>'WEEKLY COMPETITIVE REPORT'!J21</f>
        <v>402</v>
      </c>
      <c r="K21" s="23">
        <f>'WEEKLY COMPETITIVE REPORT'!K21</f>
        <v>1185</v>
      </c>
      <c r="L21" s="65">
        <f>'WEEKLY COMPETITIVE REPORT'!L21</f>
        <v>-74.26040447935819</v>
      </c>
      <c r="M21" s="15">
        <f aca="true" t="shared" si="3" ref="M21:M33">H21/G21</f>
        <v>135.5681538082327</v>
      </c>
      <c r="N21" s="38">
        <f>'WEEKLY COMPETITIVE REPORT'!N21</f>
        <v>14</v>
      </c>
      <c r="O21" s="15">
        <f>'WEEKLY COMPETITIVE REPORT'!O21/X4</f>
        <v>2313.2856790732067</v>
      </c>
      <c r="P21" s="15">
        <f>'WEEKLY COMPETITIVE REPORT'!P21/X4</f>
        <v>9817.599211239833</v>
      </c>
      <c r="Q21" s="23">
        <f>'WEEKLY COMPETITIVE REPORT'!Q21</f>
        <v>480</v>
      </c>
      <c r="R21" s="23">
        <f>'WEEKLY COMPETITIVE REPORT'!R21</f>
        <v>1660</v>
      </c>
      <c r="S21" s="65">
        <f>'WEEKLY COMPETITIVE REPORT'!S21</f>
        <v>-76.43735877479287</v>
      </c>
      <c r="T21" s="15">
        <f>'WEEKLY COMPETITIVE REPORT'!T21/X4</f>
        <v>320046.8326349519</v>
      </c>
      <c r="U21" s="15">
        <f aca="true" t="shared" si="4" ref="U21:U33">O21/N21</f>
        <v>165.2346913623719</v>
      </c>
      <c r="V21" s="26">
        <f aca="true" t="shared" si="5" ref="V21:V33">O21+T21</f>
        <v>322360.1183140251</v>
      </c>
      <c r="W21" s="23">
        <f>'WEEKLY COMPETITIVE REPORT'!W21</f>
        <v>53512</v>
      </c>
      <c r="X21" s="57">
        <f>'WEEKLY COMPETITIVE REPORT'!X21</f>
        <v>53992</v>
      </c>
    </row>
    <row r="22" spans="1:24" ht="12.75">
      <c r="A22" s="51">
        <v>9</v>
      </c>
      <c r="B22" s="4">
        <f>'WEEKLY COMPETITIVE REPORT'!B22</f>
        <v>5</v>
      </c>
      <c r="C22" s="4" t="str">
        <f>'WEEKLY COMPETITIVE REPORT'!C22</f>
        <v>CLASH OF THE TITANS</v>
      </c>
      <c r="D22" s="4" t="str">
        <f>'WEEKLY COMPETITIVE REPORT'!D22</f>
        <v>WB</v>
      </c>
      <c r="E22" s="4" t="str">
        <f>'WEEKLY COMPETITIVE REPORT'!E22</f>
        <v>Blitz</v>
      </c>
      <c r="F22" s="38">
        <f>'WEEKLY COMPETITIVE REPORT'!F22</f>
        <v>6</v>
      </c>
      <c r="G22" s="38">
        <f>'WEEKLY COMPETITIVE REPORT'!G22</f>
        <v>15</v>
      </c>
      <c r="H22" s="15">
        <f>'WEEKLY COMPETITIVE REPORT'!H22/X4</f>
        <v>1200.3943800838058</v>
      </c>
      <c r="I22" s="15">
        <f>'WEEKLY COMPETITIVE REPORT'!I22/X4</f>
        <v>5484.348040423958</v>
      </c>
      <c r="J22" s="23">
        <f>'WEEKLY COMPETITIVE REPORT'!J22</f>
        <v>199</v>
      </c>
      <c r="K22" s="23">
        <f>'WEEKLY COMPETITIVE REPORT'!K22</f>
        <v>864</v>
      </c>
      <c r="L22" s="65">
        <f>'WEEKLY COMPETITIVE REPORT'!L22</f>
        <v>-78.11235955056179</v>
      </c>
      <c r="M22" s="15">
        <f t="shared" si="3"/>
        <v>80.02629200558705</v>
      </c>
      <c r="N22" s="38">
        <f>'WEEKLY COMPETITIVE REPORT'!N22</f>
        <v>15</v>
      </c>
      <c r="O22" s="15">
        <f>'WEEKLY COMPETITIVE REPORT'!O22/X4</f>
        <v>1700.7641114123737</v>
      </c>
      <c r="P22" s="15">
        <f>'WEEKLY COMPETITIVE REPORT'!P22/X4</f>
        <v>8530.934187823515</v>
      </c>
      <c r="Q22" s="23">
        <f>'WEEKLY COMPETITIVE REPORT'!Q22</f>
        <v>293</v>
      </c>
      <c r="R22" s="23">
        <f>'WEEKLY COMPETITIVE REPORT'!R22</f>
        <v>1394</v>
      </c>
      <c r="S22" s="65">
        <f>'WEEKLY COMPETITIVE REPORT'!S22</f>
        <v>-80.06356544351344</v>
      </c>
      <c r="T22" s="15">
        <f>'WEEKLY COMPETITIVE REPORT'!T22/X4</f>
        <v>218835.3463150111</v>
      </c>
      <c r="U22" s="15">
        <f t="shared" si="4"/>
        <v>113.38427409415824</v>
      </c>
      <c r="V22" s="26">
        <f t="shared" si="5"/>
        <v>220536.11042642346</v>
      </c>
      <c r="W22" s="23">
        <f>'WEEKLY COMPETITIVE REPORT'!W22</f>
        <v>35244</v>
      </c>
      <c r="X22" s="57">
        <f>'WEEKLY COMPETITIVE REPORT'!X22</f>
        <v>35537</v>
      </c>
    </row>
    <row r="23" spans="1:24" ht="12.75">
      <c r="A23" s="51">
        <v>10</v>
      </c>
      <c r="B23" s="4">
        <f>'WEEKLY COMPETITIVE REPORT'!B23</f>
        <v>12</v>
      </c>
      <c r="C23" s="4" t="str">
        <f>'WEEKLY COMPETITIVE REPORT'!C23</f>
        <v>VERONIKA DECIDES TO DIE</v>
      </c>
      <c r="D23" s="4" t="str">
        <f>'WEEKLY COMPETITIVE REPORT'!D23</f>
        <v>INDEP</v>
      </c>
      <c r="E23" s="4" t="str">
        <f>'WEEKLY COMPETITIVE REPORT'!E23</f>
        <v>Kolosej</v>
      </c>
      <c r="F23" s="38">
        <f>'WEEKLY COMPETITIVE REPORT'!F23</f>
        <v>9</v>
      </c>
      <c r="G23" s="38">
        <f>'WEEKLY COMPETITIVE REPORT'!G23</f>
        <v>1</v>
      </c>
      <c r="H23" s="15">
        <f>'WEEKLY COMPETITIVE REPORT'!H23/X4</f>
        <v>310.57431599704216</v>
      </c>
      <c r="I23" s="15">
        <f>'WEEKLY COMPETITIVE REPORT'!I23/X4</f>
        <v>269.90386985457235</v>
      </c>
      <c r="J23" s="23">
        <f>'WEEKLY COMPETITIVE REPORT'!J23</f>
        <v>61</v>
      </c>
      <c r="K23" s="23">
        <f>'WEEKLY COMPETITIVE REPORT'!K23</f>
        <v>53</v>
      </c>
      <c r="L23" s="65">
        <f>'WEEKLY COMPETITIVE REPORT'!L23</f>
        <v>15.06849315068493</v>
      </c>
      <c r="M23" s="15">
        <f t="shared" si="3"/>
        <v>310.57431599704216</v>
      </c>
      <c r="N23" s="38">
        <f>'WEEKLY COMPETITIVE REPORT'!N23</f>
        <v>1</v>
      </c>
      <c r="O23" s="15">
        <f>'WEEKLY COMPETITIVE REPORT'!O23/X4</f>
        <v>574.3159970421493</v>
      </c>
      <c r="P23" s="15">
        <f>'WEEKLY COMPETITIVE REPORT'!P23/X4</f>
        <v>406.704461424698</v>
      </c>
      <c r="Q23" s="23">
        <f>'WEEKLY COMPETITIVE REPORT'!Q23</f>
        <v>129</v>
      </c>
      <c r="R23" s="23">
        <f>'WEEKLY COMPETITIVE REPORT'!R23</f>
        <v>90</v>
      </c>
      <c r="S23" s="65">
        <f>'WEEKLY COMPETITIVE REPORT'!S23</f>
        <v>41.21212121212122</v>
      </c>
      <c r="T23" s="15">
        <f>'WEEKLY COMPETITIVE REPORT'!T23/X4</f>
        <v>19753.512447621393</v>
      </c>
      <c r="U23" s="15">
        <f t="shared" si="4"/>
        <v>574.3159970421493</v>
      </c>
      <c r="V23" s="26">
        <f t="shared" si="5"/>
        <v>20327.828444663544</v>
      </c>
      <c r="W23" s="23">
        <f>'WEEKLY COMPETITIVE REPORT'!W23</f>
        <v>3570</v>
      </c>
      <c r="X23" s="57">
        <f>'WEEKLY COMPETITIVE REPORT'!X23</f>
        <v>3699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KATALIN VARGA</v>
      </c>
      <c r="D24" s="4" t="str">
        <f>'WEEKLY COMPETITIVE REPORT'!D24</f>
        <v>INDEP</v>
      </c>
      <c r="E24" s="4" t="str">
        <f>'WEEKLY COMPETITIVE REPORT'!E24</f>
        <v>CF</v>
      </c>
      <c r="F24" s="38">
        <f>'WEEKLY COMPETITIVE REPORT'!F24</f>
        <v>3</v>
      </c>
      <c r="G24" s="38">
        <f>'WEEKLY COMPETITIVE REPORT'!G24</f>
        <v>1</v>
      </c>
      <c r="H24" s="15">
        <f>'WEEKLY COMPETITIVE REPORT'!H24/X4</f>
        <v>290.8553118067538</v>
      </c>
      <c r="I24" s="15">
        <f>'WEEKLY COMPETITIVE REPORT'!I24/X4</f>
        <v>403.00714813901897</v>
      </c>
      <c r="J24" s="23">
        <f>'WEEKLY COMPETITIVE REPORT'!J24</f>
        <v>51</v>
      </c>
      <c r="K24" s="23">
        <f>'WEEKLY COMPETITIVE REPORT'!K24</f>
        <v>70</v>
      </c>
      <c r="L24" s="65">
        <f>'WEEKLY COMPETITIVE REPORT'!L24</f>
        <v>-27.828746177370036</v>
      </c>
      <c r="M24" s="15">
        <f t="shared" si="3"/>
        <v>290.8553118067538</v>
      </c>
      <c r="N24" s="38">
        <f>'WEEKLY COMPETITIVE REPORT'!N24</f>
        <v>1</v>
      </c>
      <c r="O24" s="15">
        <f>'WEEKLY COMPETITIVE REPORT'!O24/X4</f>
        <v>511.4616711856051</v>
      </c>
      <c r="P24" s="15">
        <f>'WEEKLY COMPETITIVE REPORT'!P24/X4</f>
        <v>829.4306137540054</v>
      </c>
      <c r="Q24" s="23">
        <f>'WEEKLY COMPETITIVE REPORT'!Q24</f>
        <v>93</v>
      </c>
      <c r="R24" s="23">
        <f>'WEEKLY COMPETITIVE REPORT'!R24</f>
        <v>148</v>
      </c>
      <c r="S24" s="65">
        <f>'WEEKLY COMPETITIVE REPORT'!S24</f>
        <v>-38.335809806835066</v>
      </c>
      <c r="T24" s="15">
        <f>'WEEKLY COMPETITIVE REPORT'!T24/X4</f>
        <v>4228.493961054966</v>
      </c>
      <c r="U24" s="15">
        <f t="shared" si="4"/>
        <v>511.4616711856051</v>
      </c>
      <c r="V24" s="26">
        <f t="shared" si="5"/>
        <v>4739.9556322405715</v>
      </c>
      <c r="W24" s="23">
        <f>'WEEKLY COMPETITIVE REPORT'!W24</f>
        <v>980</v>
      </c>
      <c r="X24" s="57">
        <f>'WEEKLY COMPETITIVE REPORT'!X24</f>
        <v>1073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REMEMBER ME</v>
      </c>
      <c r="D25" s="4" t="str">
        <f>'WEEKLY COMPETITIVE REPORT'!D25</f>
        <v>INDEP</v>
      </c>
      <c r="E25" s="4" t="str">
        <f>'WEEKLY COMPETITIVE REPORT'!E25</f>
        <v>Blitz</v>
      </c>
      <c r="F25" s="38">
        <f>'WEEKLY COMPETITIVE REPORT'!F25</f>
        <v>7</v>
      </c>
      <c r="G25" s="38">
        <f>'WEEKLY COMPETITIVE REPORT'!G25</f>
        <v>6</v>
      </c>
      <c r="H25" s="15">
        <f>'WEEKLY COMPETITIVE REPORT'!H25/X4</f>
        <v>140.4979048558048</v>
      </c>
      <c r="I25" s="15">
        <f>'WEEKLY COMPETITIVE REPORT'!I25/X4</f>
        <v>698.7922109933448</v>
      </c>
      <c r="J25" s="23">
        <f>'WEEKLY COMPETITIVE REPORT'!J25</f>
        <v>27</v>
      </c>
      <c r="K25" s="23">
        <f>'WEEKLY COMPETITIVE REPORT'!K25</f>
        <v>124</v>
      </c>
      <c r="L25" s="65">
        <f>'WEEKLY COMPETITIVE REPORT'!L25</f>
        <v>-79.8941798941799</v>
      </c>
      <c r="M25" s="15">
        <f t="shared" si="3"/>
        <v>23.416317475967464</v>
      </c>
      <c r="N25" s="38">
        <f>'WEEKLY COMPETITIVE REPORT'!N25</f>
        <v>6</v>
      </c>
      <c r="O25" s="15">
        <f>'WEEKLY COMPETITIVE REPORT'!O25/X4</f>
        <v>297.01750061621885</v>
      </c>
      <c r="P25" s="15">
        <f>'WEEKLY COMPETITIVE REPORT'!P25/X4</f>
        <v>1138.7724919891546</v>
      </c>
      <c r="Q25" s="23">
        <f>'WEEKLY COMPETITIVE REPORT'!Q25</f>
        <v>64</v>
      </c>
      <c r="R25" s="23">
        <f>'WEEKLY COMPETITIVE REPORT'!R25</f>
        <v>218</v>
      </c>
      <c r="S25" s="65">
        <f>'WEEKLY COMPETITIVE REPORT'!S25</f>
        <v>-73.91774891774892</v>
      </c>
      <c r="T25" s="15">
        <f>'WEEKLY COMPETITIVE REPORT'!T25/X4</f>
        <v>60474.48853832881</v>
      </c>
      <c r="U25" s="15">
        <f t="shared" si="4"/>
        <v>49.50291676936981</v>
      </c>
      <c r="V25" s="26">
        <f t="shared" si="5"/>
        <v>60771.50603894503</v>
      </c>
      <c r="W25" s="23">
        <f>'WEEKLY COMPETITIVE REPORT'!W25</f>
        <v>11655</v>
      </c>
      <c r="X25" s="57">
        <f>'WEEKLY COMPETITIVE REPORT'!X25</f>
        <v>11719</v>
      </c>
    </row>
    <row r="26" spans="1:24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REPORT'!D26</f>
        <v>0</v>
      </c>
      <c r="E26" s="4">
        <f>'WEEKLY COMPETITIVE REPORT'!E26</f>
        <v>0</v>
      </c>
      <c r="F26" s="38">
        <f>'WEEKLY COMPETITIVE REPORT'!F26</f>
        <v>0</v>
      </c>
      <c r="G26" s="38">
        <f>'WEEKLY COMPETITIVE REPORT'!G26</f>
        <v>0</v>
      </c>
      <c r="H26" s="15">
        <f>'WEEKLY COMPETITIVE REPORT'!H26/X4</f>
        <v>0</v>
      </c>
      <c r="I26" s="15">
        <f>'WEEKLY COMPETITIVE REPORT'!I26/X4</f>
        <v>0</v>
      </c>
      <c r="J26" s="23">
        <f>'WEEKLY COMPETITIVE REPORT'!J26</f>
        <v>0</v>
      </c>
      <c r="K26" s="23">
        <f>'WEEKLY COMPETITIVE REPORT'!K26</f>
        <v>0</v>
      </c>
      <c r="L26" s="65">
        <f>'WEEKLY COMPETITIVE REPORT'!L26</f>
        <v>0</v>
      </c>
      <c r="M26" s="15" t="e">
        <f t="shared" si="3"/>
        <v>#DIV/0!</v>
      </c>
      <c r="N26" s="38">
        <f>'WEEKLY COMPETITIVE REPORT'!N26</f>
        <v>0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>
        <f>'WEEKLY COMPETITIVE REPORT'!S26</f>
        <v>0</v>
      </c>
      <c r="T26" s="15">
        <f>'WEEKLY COMPETITIVE REPORT'!T26/X4</f>
        <v>0</v>
      </c>
      <c r="U26" s="15" t="e">
        <f t="shared" si="4"/>
        <v>#DIV/0!</v>
      </c>
      <c r="V26" s="26">
        <f t="shared" si="5"/>
        <v>0</v>
      </c>
      <c r="W26" s="23">
        <f>'WEEKLY COMPETITIVE REPORT'!W26</f>
        <v>0</v>
      </c>
      <c r="X26" s="57">
        <f>'WEEKLY COMPETITIVE REPORT'!X26</f>
        <v>0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38">
        <f>'WEEKLY COMPETITIVE REPORT'!F27</f>
        <v>0</v>
      </c>
      <c r="G27" s="38">
        <f>'WEEKLY COMPETITIVE REPORT'!G27</f>
        <v>0</v>
      </c>
      <c r="H27" s="15">
        <f>'WEEKLY COMPETITIVE REPORT'!H27/X4</f>
        <v>0</v>
      </c>
      <c r="I27" s="15">
        <f>'WEEKLY COMPETITIVE REPORT'!I27/X17</f>
        <v>0</v>
      </c>
      <c r="J27" s="23">
        <f>'WEEKLY COMPETITIVE REPORT'!J27</f>
        <v>0</v>
      </c>
      <c r="K27" s="23">
        <f>'WEEKLY COMPETITIVE REPORT'!K27</f>
        <v>0</v>
      </c>
      <c r="L27" s="65">
        <f>'WEEKLY COMPETITIVE REPORT'!L27</f>
        <v>0</v>
      </c>
      <c r="M27" s="15" t="e">
        <f t="shared" si="3"/>
        <v>#DIV/0!</v>
      </c>
      <c r="N27" s="38">
        <f>'WEEKLY COMPETITIVE REPORT'!N27</f>
        <v>0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</v>
      </c>
      <c r="U27" s="15" t="e">
        <f t="shared" si="4"/>
        <v>#DIV/0!</v>
      </c>
      <c r="V27" s="26">
        <f t="shared" si="5"/>
        <v>0</v>
      </c>
      <c r="W27" s="23">
        <f>'WEEKLY COMPETITIVE REPORT'!W27</f>
        <v>0</v>
      </c>
      <c r="X27" s="57">
        <f>'WEEKLY COMPETITIVE REPORT'!X27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38">
        <f>'WEEKLY COMPETITIVE REPORT'!F28</f>
        <v>0</v>
      </c>
      <c r="G28" s="38">
        <f>'WEEKLY COMPETITIVE REPORT'!G28</f>
        <v>0</v>
      </c>
      <c r="H28" s="15">
        <f>'WEEKLY COMPETITIVE REPORT'!H28/X4</f>
        <v>0</v>
      </c>
      <c r="I28" s="15">
        <f>'WEEKLY COMPETITIVE REPORT'!I28/X17</f>
        <v>0</v>
      </c>
      <c r="J28" s="23">
        <f>'WEEKLY COMPETITIVE REPORT'!J28</f>
        <v>0</v>
      </c>
      <c r="K28" s="23">
        <f>'WEEKLY COMPETITIVE REPORT'!K28</f>
        <v>0</v>
      </c>
      <c r="L28" s="65">
        <f>'WEEKLY COMPETITIVE REPORT'!L28</f>
        <v>0</v>
      </c>
      <c r="M28" s="15" t="e">
        <f t="shared" si="3"/>
        <v>#DIV/0!</v>
      </c>
      <c r="N28" s="38">
        <f>'WEEKLY COMPETITIVE REPORT'!N28</f>
        <v>0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</v>
      </c>
      <c r="U28" s="15" t="e">
        <f t="shared" si="4"/>
        <v>#DIV/0!</v>
      </c>
      <c r="V28" s="26">
        <f t="shared" si="5"/>
        <v>0</v>
      </c>
      <c r="W28" s="23">
        <f>'WEEKLY COMPETITIVE REPORT'!W28</f>
        <v>0</v>
      </c>
      <c r="X28" s="57">
        <f>'WEEKLY COMPETITIVE REPORT'!X28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38">
        <f>'WEEKLY COMPETITIVE REPORT'!F29</f>
        <v>0</v>
      </c>
      <c r="G29" s="38">
        <f>'WEEKLY COMPETITIVE REPORT'!G29</f>
        <v>0</v>
      </c>
      <c r="H29" s="15">
        <f>'WEEKLY COMPETITIVE REPORT'!H29/X4</f>
        <v>0</v>
      </c>
      <c r="I29" s="15">
        <f>'WEEKLY COMPETITIVE REPORT'!I29/X17</f>
        <v>0</v>
      </c>
      <c r="J29" s="23">
        <f>'WEEKLY COMPETITIVE REPORT'!J29</f>
        <v>0</v>
      </c>
      <c r="K29" s="23">
        <f>'WEEKLY COMPETITIVE REPORT'!K29</f>
        <v>0</v>
      </c>
      <c r="L29" s="65">
        <f>'WEEKLY COMPETITIVE REPORT'!L29</f>
        <v>0</v>
      </c>
      <c r="M29" s="15" t="e">
        <f t="shared" si="3"/>
        <v>#DIV/0!</v>
      </c>
      <c r="N29" s="38">
        <f>'WEEKLY COMPETITIVE REPORT'!N29</f>
        <v>0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0</v>
      </c>
      <c r="U29" s="15" t="e">
        <f t="shared" si="4"/>
        <v>#DIV/0!</v>
      </c>
      <c r="V29" s="26">
        <f t="shared" si="5"/>
        <v>0</v>
      </c>
      <c r="W29" s="23">
        <f>'WEEKLY COMPETITIVE REPORT'!W29</f>
        <v>0</v>
      </c>
      <c r="X29" s="57">
        <f>'WEEKLY COMPETITIVE REPORT'!X29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117</v>
      </c>
      <c r="H34" s="33">
        <f>SUM(H14:H33)</f>
        <v>223452.05817106238</v>
      </c>
      <c r="I34" s="32">
        <f>SUM(I14:I33)</f>
        <v>122095.14419521815</v>
      </c>
      <c r="J34" s="32">
        <f>SUM(J14:J33)</f>
        <v>36554</v>
      </c>
      <c r="K34" s="32">
        <f>SUM(K14:K33)</f>
        <v>21029</v>
      </c>
      <c r="L34" s="65">
        <f>'WEEKLY COMPETITIVE REPORT'!L34</f>
        <v>80.98142362324191</v>
      </c>
      <c r="M34" s="33">
        <f>H34/G34</f>
        <v>1909.8466510347212</v>
      </c>
      <c r="N34" s="41">
        <f>'WEEKLY COMPETITIVE REPORT'!N34</f>
        <v>117</v>
      </c>
      <c r="O34" s="32">
        <f>SUM(O14:O33)</f>
        <v>329026.37416810455</v>
      </c>
      <c r="P34" s="32">
        <f>SUM(P14:P33)</f>
        <v>178636.92383534633</v>
      </c>
      <c r="Q34" s="32">
        <f>SUM(Q14:Q33)</f>
        <v>58678</v>
      </c>
      <c r="R34" s="32">
        <f>SUM(R14:R33)</f>
        <v>32572</v>
      </c>
      <c r="S34" s="66">
        <f>O34/P34-100%</f>
        <v>0.8418721454886648</v>
      </c>
      <c r="T34" s="32">
        <f>SUM(T14:T33)</f>
        <v>1354418.2893763867</v>
      </c>
      <c r="U34" s="33">
        <f>O34/N34</f>
        <v>2812.1912322060216</v>
      </c>
      <c r="V34" s="32">
        <f>SUM(V14:V33)</f>
        <v>1683444.663544491</v>
      </c>
      <c r="W34" s="32">
        <f>SUM(W14:W33)</f>
        <v>240800</v>
      </c>
      <c r="X34" s="36">
        <f>SUM(X14:X33)</f>
        <v>299478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2010-06-03T10:19:21Z</dcterms:modified>
  <cp:category/>
  <cp:version/>
  <cp:contentType/>
  <cp:contentStatus/>
</cp:coreProperties>
</file>