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9320" windowHeight="9825" tabRatio="598" activeTab="0"/>
  </bookViews>
  <sheets>
    <sheet name="WEEKLY COMPETITIVE REPORT" sheetId="1" r:id="rId1"/>
    <sheet name="in $ US" sheetId="2" r:id="rId2"/>
  </sheets>
  <definedNames/>
  <calcPr calcMode="manual" fullCalcOnLoad="1"/>
</workbook>
</file>

<file path=xl/sharedStrings.xml><?xml version="1.0" encoding="utf-8"?>
<sst xmlns="http://schemas.openxmlformats.org/spreadsheetml/2006/main" count="231" uniqueCount="81">
  <si>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</si>
  <si>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</si>
  <si>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</si>
  <si>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</si>
  <si>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</si>
  <si>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</si>
  <si>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</si>
  <si>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</si>
  <si>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</si>
  <si>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</si>
  <si>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</si>
  <si>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</si>
  <si>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</si>
  <si>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</si>
  <si>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</si>
  <si>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</si>
  <si>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</si>
  <si>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</si>
  <si>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</si>
  <si>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</si>
  <si>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</si>
  <si>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</si>
  <si>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</si>
  <si>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</si>
  <si>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</si>
  <si>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</si>
  <si>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</si>
  <si>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</si>
  <si>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</si>
  <si>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</si>
  <si>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</si>
  <si>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</si>
  <si>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</si>
  <si>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</si>
  <si>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</si>
  <si>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</si>
  <si>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</si>
  <si>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</si>
  <si>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</si>
  <si>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</si>
  <si>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</si>
  <si>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</si>
  <si>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</si>
  <si>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</si>
  <si>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</si>
  <si>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INDEP</t>
  </si>
  <si>
    <t>All amounts in Euro (L.C.)</t>
  </si>
  <si>
    <t>All amounts in $ US</t>
  </si>
  <si>
    <t>WDI</t>
  </si>
  <si>
    <t>CENEX</t>
  </si>
  <si>
    <t>UNI</t>
  </si>
  <si>
    <t>PAR</t>
  </si>
  <si>
    <t>SONY</t>
  </si>
  <si>
    <t>New</t>
  </si>
  <si>
    <t>BACK UP PLAN</t>
  </si>
  <si>
    <t>ROBIN HOOD</t>
  </si>
  <si>
    <t>PRINCE OF PERSIA</t>
  </si>
  <si>
    <t>SHREK FOREVER AFTER</t>
  </si>
  <si>
    <t>SEX and the CITY 2</t>
  </si>
  <si>
    <t>SHREK ZA VEDNO</t>
  </si>
  <si>
    <t>local title</t>
  </si>
  <si>
    <t>PERZIJSKI PRINC: Sipine casa</t>
  </si>
  <si>
    <t>REZERVNI NACRT</t>
  </si>
  <si>
    <t>SEKS V MESTU 2</t>
  </si>
  <si>
    <t>THE LAST SONG</t>
  </si>
  <si>
    <t>POSLEDNJA PESEM</t>
  </si>
  <si>
    <t>KILLERS</t>
  </si>
  <si>
    <t>MORILCI</t>
  </si>
  <si>
    <t>FIVIA</t>
  </si>
  <si>
    <t>A NIGHTMARE ON ELM STREET</t>
  </si>
  <si>
    <t>MORA V ULICI BRESTOV</t>
  </si>
  <si>
    <t>02 - Jul</t>
  </si>
  <si>
    <t>04 - Jul</t>
  </si>
  <si>
    <t>01 - Jul</t>
  </si>
  <si>
    <t>07 - Jul</t>
  </si>
  <si>
    <t>NOWHERE BOY</t>
  </si>
  <si>
    <t>OWHERE BOY: ZGODBA O JOHNU LENNONU</t>
  </si>
  <si>
    <t>DAS WEISSE BAND</t>
  </si>
  <si>
    <t>BELI TRAK</t>
  </si>
  <si>
    <t>THE TWILIGHT SAGA: ECLIPSE</t>
  </si>
  <si>
    <t>MRK</t>
  </si>
</sst>
</file>

<file path=xl/styles.xml><?xml version="1.0" encoding="utf-8"?>
<styleSheet xmlns="http://schemas.openxmlformats.org/spreadsheetml/2006/main">
  <numFmts count="47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7" borderId="0" applyNumberFormat="0" applyBorder="0" applyAlignment="0" applyProtection="0"/>
    <xf numFmtId="0" fontId="0" fillId="4" borderId="7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16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4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0" fontId="4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0" xfId="0" applyNumberFormat="1" applyFont="1" applyBorder="1" applyAlignment="1" quotePrefix="1">
      <alignment horizontal="right"/>
    </xf>
    <xf numFmtId="20" fontId="5" fillId="0" borderId="10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Followed Hyperlink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1">
      <selection activeCell="R23" sqref="R2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93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2"/>
      <c r="E4" s="9"/>
      <c r="F4" s="9"/>
      <c r="G4" s="20" t="s">
        <v>2</v>
      </c>
      <c r="H4" s="21"/>
      <c r="I4" s="21"/>
      <c r="J4" s="21"/>
      <c r="K4" s="85" t="s">
        <v>71</v>
      </c>
      <c r="L4" s="21"/>
      <c r="M4" s="86" t="s">
        <v>72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2">
        <v>0.7884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4" t="s">
        <v>73</v>
      </c>
      <c r="L5" s="8"/>
      <c r="M5" s="87" t="s">
        <v>74</v>
      </c>
      <c r="N5" s="27"/>
      <c r="O5" s="9"/>
      <c r="P5" s="9"/>
      <c r="Q5" s="9"/>
      <c r="R5" s="9"/>
      <c r="S5" s="9"/>
      <c r="T5" s="9"/>
      <c r="U5" s="30"/>
      <c r="V5" s="30"/>
      <c r="W5" s="71"/>
      <c r="X5" s="21"/>
      <c r="Y5" s="70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">
        <v>6</v>
      </c>
      <c r="I7" s="9"/>
      <c r="J7" s="10" t="s">
        <v>7</v>
      </c>
      <c r="K7" s="42">
        <v>27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v>40367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46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60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24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73">
        <v>1</v>
      </c>
      <c r="B14" s="73" t="s">
        <v>53</v>
      </c>
      <c r="C14" s="4" t="s">
        <v>79</v>
      </c>
      <c r="D14" s="4" t="s">
        <v>80</v>
      </c>
      <c r="E14" s="16" t="s">
        <v>45</v>
      </c>
      <c r="F14" s="16" t="s">
        <v>44</v>
      </c>
      <c r="G14" s="38">
        <v>1</v>
      </c>
      <c r="H14" s="38">
        <v>13</v>
      </c>
      <c r="I14" s="25">
        <v>51158</v>
      </c>
      <c r="J14" s="25"/>
      <c r="K14" s="25">
        <v>10565</v>
      </c>
      <c r="L14" s="25"/>
      <c r="M14" s="65"/>
      <c r="N14" s="15">
        <f aca="true" t="shared" si="0" ref="N14:N24">I14/H14</f>
        <v>3935.230769230769</v>
      </c>
      <c r="O14" s="39">
        <v>13</v>
      </c>
      <c r="P14" s="15">
        <v>109451</v>
      </c>
      <c r="Q14" s="15"/>
      <c r="R14" s="15">
        <v>24801</v>
      </c>
      <c r="S14" s="15"/>
      <c r="T14" s="65"/>
      <c r="U14" s="76">
        <v>9681</v>
      </c>
      <c r="V14" s="15">
        <f aca="true" t="shared" si="1" ref="V14:V24">P14/O14</f>
        <v>8419.307692307691</v>
      </c>
      <c r="W14" s="76">
        <f aca="true" t="shared" si="2" ref="W14:W24">SUM(U14,P14)</f>
        <v>119132</v>
      </c>
      <c r="X14" s="76">
        <v>2737</v>
      </c>
      <c r="Y14" s="77">
        <f aca="true" t="shared" si="3" ref="Y14:Y24">SUM(X14,R14)</f>
        <v>27538</v>
      </c>
    </row>
    <row r="15" spans="1:25" ht="12.75">
      <c r="A15" s="73">
        <v>2</v>
      </c>
      <c r="B15" s="73">
        <v>1</v>
      </c>
      <c r="C15" s="4" t="s">
        <v>57</v>
      </c>
      <c r="D15" s="4" t="s">
        <v>59</v>
      </c>
      <c r="E15" s="16" t="s">
        <v>51</v>
      </c>
      <c r="F15" s="16" t="s">
        <v>36</v>
      </c>
      <c r="G15" s="38">
        <v>6</v>
      </c>
      <c r="H15" s="38">
        <v>26</v>
      </c>
      <c r="I15" s="82">
        <v>12970</v>
      </c>
      <c r="J15" s="82">
        <v>21332</v>
      </c>
      <c r="K15" s="94">
        <v>2576</v>
      </c>
      <c r="L15" s="94">
        <v>4240</v>
      </c>
      <c r="M15" s="65">
        <f aca="true" t="shared" si="4" ref="M15:M21">(I15/J15*100)-100</f>
        <v>-39.199324957809864</v>
      </c>
      <c r="N15" s="15">
        <f t="shared" si="0"/>
        <v>498.84615384615387</v>
      </c>
      <c r="O15" s="74">
        <v>26</v>
      </c>
      <c r="P15" s="15">
        <v>26509</v>
      </c>
      <c r="Q15" s="15">
        <v>38040</v>
      </c>
      <c r="R15" s="15">
        <v>5703</v>
      </c>
      <c r="S15" s="15">
        <v>8281</v>
      </c>
      <c r="T15" s="65">
        <f aca="true" t="shared" si="5" ref="T15:T21">(P15/Q15*100)-100</f>
        <v>-30.312828601472134</v>
      </c>
      <c r="U15" s="76">
        <v>446106</v>
      </c>
      <c r="V15" s="15">
        <f t="shared" si="1"/>
        <v>1019.5769230769231</v>
      </c>
      <c r="W15" s="76">
        <f t="shared" si="2"/>
        <v>472615</v>
      </c>
      <c r="X15" s="76">
        <v>97122</v>
      </c>
      <c r="Y15" s="77">
        <f t="shared" si="3"/>
        <v>102825</v>
      </c>
    </row>
    <row r="16" spans="1:25" ht="12.75">
      <c r="A16" s="73">
        <v>3</v>
      </c>
      <c r="B16" s="73">
        <v>3</v>
      </c>
      <c r="C16" s="4" t="s">
        <v>66</v>
      </c>
      <c r="D16" s="4" t="s">
        <v>67</v>
      </c>
      <c r="E16" s="16" t="s">
        <v>45</v>
      </c>
      <c r="F16" s="16" t="s">
        <v>68</v>
      </c>
      <c r="G16" s="38">
        <v>2</v>
      </c>
      <c r="H16" s="38">
        <v>6</v>
      </c>
      <c r="I16" s="15">
        <v>9533</v>
      </c>
      <c r="J16" s="15">
        <v>13123</v>
      </c>
      <c r="K16" s="15">
        <v>2001</v>
      </c>
      <c r="L16" s="15">
        <v>2740</v>
      </c>
      <c r="M16" s="65">
        <f t="shared" si="4"/>
        <v>-27.356549569458195</v>
      </c>
      <c r="N16" s="15">
        <f t="shared" si="0"/>
        <v>1588.8333333333333</v>
      </c>
      <c r="O16" s="39">
        <v>6</v>
      </c>
      <c r="P16" s="15">
        <v>17883</v>
      </c>
      <c r="Q16" s="15">
        <v>22670</v>
      </c>
      <c r="R16" s="15">
        <v>4211</v>
      </c>
      <c r="S16" s="15">
        <v>5211</v>
      </c>
      <c r="T16" s="65">
        <f t="shared" si="5"/>
        <v>-21.116012351124837</v>
      </c>
      <c r="U16" s="76">
        <v>23578</v>
      </c>
      <c r="V16" s="15">
        <f t="shared" si="1"/>
        <v>2980.5</v>
      </c>
      <c r="W16" s="76">
        <f t="shared" si="2"/>
        <v>41461</v>
      </c>
      <c r="X16" s="76">
        <v>5477</v>
      </c>
      <c r="Y16" s="77">
        <f t="shared" si="3"/>
        <v>9688</v>
      </c>
    </row>
    <row r="17" spans="1:25" ht="12.75">
      <c r="A17" s="73">
        <v>4</v>
      </c>
      <c r="B17" s="73">
        <v>2</v>
      </c>
      <c r="C17" s="4" t="s">
        <v>58</v>
      </c>
      <c r="D17" s="4" t="s">
        <v>63</v>
      </c>
      <c r="E17" s="16" t="s">
        <v>43</v>
      </c>
      <c r="F17" s="16" t="s">
        <v>44</v>
      </c>
      <c r="G17" s="38">
        <v>5</v>
      </c>
      <c r="H17" s="38">
        <v>17</v>
      </c>
      <c r="I17" s="15">
        <v>6783</v>
      </c>
      <c r="J17" s="15">
        <v>12256</v>
      </c>
      <c r="K17" s="15">
        <v>1343</v>
      </c>
      <c r="L17" s="15">
        <v>2498</v>
      </c>
      <c r="M17" s="65">
        <f t="shared" si="4"/>
        <v>-44.655678851174926</v>
      </c>
      <c r="N17" s="15">
        <f t="shared" si="0"/>
        <v>399</v>
      </c>
      <c r="O17" s="74">
        <v>17</v>
      </c>
      <c r="P17" s="15">
        <v>15741</v>
      </c>
      <c r="Q17" s="15">
        <v>24810</v>
      </c>
      <c r="R17" s="15">
        <v>3409</v>
      </c>
      <c r="S17" s="15">
        <v>5425</v>
      </c>
      <c r="T17" s="65">
        <f t="shared" si="5"/>
        <v>-36.55380894800484</v>
      </c>
      <c r="U17" s="76">
        <v>282281</v>
      </c>
      <c r="V17" s="15">
        <f t="shared" si="1"/>
        <v>925.9411764705883</v>
      </c>
      <c r="W17" s="76">
        <f t="shared" si="2"/>
        <v>298022</v>
      </c>
      <c r="X17" s="76">
        <v>61997</v>
      </c>
      <c r="Y17" s="77">
        <f t="shared" si="3"/>
        <v>65406</v>
      </c>
    </row>
    <row r="18" spans="1:25" ht="13.5" customHeight="1">
      <c r="A18" s="73">
        <v>5</v>
      </c>
      <c r="B18" s="73">
        <v>4</v>
      </c>
      <c r="C18" s="4" t="s">
        <v>69</v>
      </c>
      <c r="D18" s="4" t="s">
        <v>70</v>
      </c>
      <c r="E18" s="16" t="s">
        <v>43</v>
      </c>
      <c r="F18" s="16" t="s">
        <v>44</v>
      </c>
      <c r="G18" s="38">
        <v>2</v>
      </c>
      <c r="H18" s="38">
        <v>6</v>
      </c>
      <c r="I18" s="15">
        <v>4314</v>
      </c>
      <c r="J18" s="15">
        <v>6929</v>
      </c>
      <c r="K18" s="25">
        <v>889</v>
      </c>
      <c r="L18" s="25">
        <v>1434</v>
      </c>
      <c r="M18" s="65">
        <f t="shared" si="4"/>
        <v>-37.73993361235387</v>
      </c>
      <c r="N18" s="15">
        <f t="shared" si="0"/>
        <v>719</v>
      </c>
      <c r="O18" s="38">
        <v>6</v>
      </c>
      <c r="P18" s="15">
        <v>9249</v>
      </c>
      <c r="Q18" s="15">
        <v>14212</v>
      </c>
      <c r="R18" s="15">
        <v>2143</v>
      </c>
      <c r="S18" s="15">
        <v>3242</v>
      </c>
      <c r="T18" s="65">
        <f t="shared" si="5"/>
        <v>-34.92119335772587</v>
      </c>
      <c r="U18" s="76">
        <v>15166</v>
      </c>
      <c r="V18" s="15">
        <f t="shared" si="1"/>
        <v>1541.5</v>
      </c>
      <c r="W18" s="76">
        <f t="shared" si="2"/>
        <v>24415</v>
      </c>
      <c r="X18" s="76">
        <v>3596</v>
      </c>
      <c r="Y18" s="77">
        <f t="shared" si="3"/>
        <v>5739</v>
      </c>
    </row>
    <row r="19" spans="1:25" ht="12.75">
      <c r="A19" s="73">
        <v>6</v>
      </c>
      <c r="B19" s="73">
        <v>6</v>
      </c>
      <c r="C19" s="4" t="s">
        <v>55</v>
      </c>
      <c r="D19" s="4" t="s">
        <v>55</v>
      </c>
      <c r="E19" s="16" t="s">
        <v>50</v>
      </c>
      <c r="F19" s="16" t="s">
        <v>36</v>
      </c>
      <c r="G19" s="38">
        <v>8</v>
      </c>
      <c r="H19" s="38">
        <v>15</v>
      </c>
      <c r="I19" s="15">
        <v>3292</v>
      </c>
      <c r="J19" s="15">
        <v>4902</v>
      </c>
      <c r="K19" s="23">
        <v>650</v>
      </c>
      <c r="L19" s="23">
        <v>951</v>
      </c>
      <c r="M19" s="65">
        <f t="shared" si="4"/>
        <v>-32.843737250101995</v>
      </c>
      <c r="N19" s="15">
        <f t="shared" si="0"/>
        <v>219.46666666666667</v>
      </c>
      <c r="O19" s="38">
        <v>15</v>
      </c>
      <c r="P19" s="23">
        <v>6284</v>
      </c>
      <c r="Q19" s="23">
        <v>8654</v>
      </c>
      <c r="R19" s="23">
        <v>1344</v>
      </c>
      <c r="S19" s="23">
        <v>1773</v>
      </c>
      <c r="T19" s="65">
        <f t="shared" si="5"/>
        <v>-27.386179801247977</v>
      </c>
      <c r="U19" s="76">
        <v>302651</v>
      </c>
      <c r="V19" s="15">
        <f t="shared" si="1"/>
        <v>418.93333333333334</v>
      </c>
      <c r="W19" s="76">
        <f t="shared" si="2"/>
        <v>308935</v>
      </c>
      <c r="X19" s="76">
        <v>67238</v>
      </c>
      <c r="Y19" s="77">
        <f t="shared" si="3"/>
        <v>68582</v>
      </c>
    </row>
    <row r="20" spans="1:25" ht="12.75">
      <c r="A20" s="73">
        <v>7</v>
      </c>
      <c r="B20" s="73">
        <v>7</v>
      </c>
      <c r="C20" s="4" t="s">
        <v>64</v>
      </c>
      <c r="D20" s="4" t="s">
        <v>65</v>
      </c>
      <c r="E20" s="16" t="s">
        <v>48</v>
      </c>
      <c r="F20" s="16" t="s">
        <v>49</v>
      </c>
      <c r="G20" s="38">
        <v>3</v>
      </c>
      <c r="H20" s="38">
        <v>6</v>
      </c>
      <c r="I20" s="15">
        <v>2347</v>
      </c>
      <c r="J20" s="15">
        <v>3405</v>
      </c>
      <c r="K20" s="94">
        <v>516</v>
      </c>
      <c r="L20" s="94">
        <v>731</v>
      </c>
      <c r="M20" s="65">
        <f t="shared" si="4"/>
        <v>-31.071953010279003</v>
      </c>
      <c r="N20" s="15">
        <f t="shared" si="0"/>
        <v>391.1666666666667</v>
      </c>
      <c r="O20" s="74">
        <v>6</v>
      </c>
      <c r="P20" s="23">
        <v>5521</v>
      </c>
      <c r="Q20" s="23">
        <v>7822</v>
      </c>
      <c r="R20" s="23">
        <v>1387</v>
      </c>
      <c r="S20" s="23">
        <v>1841</v>
      </c>
      <c r="T20" s="65">
        <f t="shared" si="5"/>
        <v>-29.41702889286627</v>
      </c>
      <c r="U20" s="76">
        <v>28504</v>
      </c>
      <c r="V20" s="15">
        <f t="shared" si="1"/>
        <v>920.1666666666666</v>
      </c>
      <c r="W20" s="76">
        <f t="shared" si="2"/>
        <v>34025</v>
      </c>
      <c r="X20" s="76">
        <v>6894</v>
      </c>
      <c r="Y20" s="77">
        <f t="shared" si="3"/>
        <v>8281</v>
      </c>
    </row>
    <row r="21" spans="1:25" ht="12.75">
      <c r="A21" s="73">
        <v>8</v>
      </c>
      <c r="B21" s="73">
        <v>5</v>
      </c>
      <c r="C21" s="4" t="s">
        <v>56</v>
      </c>
      <c r="D21" s="4" t="s">
        <v>61</v>
      </c>
      <c r="E21" s="16" t="s">
        <v>48</v>
      </c>
      <c r="F21" s="16" t="s">
        <v>49</v>
      </c>
      <c r="G21" s="38">
        <v>7</v>
      </c>
      <c r="H21" s="38">
        <v>12</v>
      </c>
      <c r="I21" s="15">
        <v>2892</v>
      </c>
      <c r="J21" s="15">
        <v>6156</v>
      </c>
      <c r="K21" s="15">
        <v>605</v>
      </c>
      <c r="L21" s="15">
        <v>1262</v>
      </c>
      <c r="M21" s="65">
        <f t="shared" si="4"/>
        <v>-53.021442495126706</v>
      </c>
      <c r="N21" s="15">
        <f t="shared" si="0"/>
        <v>241</v>
      </c>
      <c r="O21" s="74">
        <v>12</v>
      </c>
      <c r="P21" s="23">
        <v>5340</v>
      </c>
      <c r="Q21" s="23">
        <v>11303</v>
      </c>
      <c r="R21" s="23">
        <v>1196</v>
      </c>
      <c r="S21" s="23">
        <v>2538</v>
      </c>
      <c r="T21" s="65">
        <f t="shared" si="5"/>
        <v>-52.75590551181102</v>
      </c>
      <c r="U21" s="76">
        <v>142508</v>
      </c>
      <c r="V21" s="15">
        <f t="shared" si="1"/>
        <v>445</v>
      </c>
      <c r="W21" s="76">
        <f t="shared" si="2"/>
        <v>147848</v>
      </c>
      <c r="X21" s="76">
        <v>33272</v>
      </c>
      <c r="Y21" s="77">
        <f t="shared" si="3"/>
        <v>34468</v>
      </c>
    </row>
    <row r="22" spans="1:25" ht="12.75">
      <c r="A22" s="73">
        <v>9</v>
      </c>
      <c r="B22" s="73" t="s">
        <v>53</v>
      </c>
      <c r="C22" s="95" t="s">
        <v>75</v>
      </c>
      <c r="D22" s="95" t="s">
        <v>76</v>
      </c>
      <c r="E22" s="16" t="s">
        <v>45</v>
      </c>
      <c r="F22" s="16" t="s">
        <v>36</v>
      </c>
      <c r="G22" s="38">
        <v>1</v>
      </c>
      <c r="H22" s="38">
        <v>6</v>
      </c>
      <c r="I22" s="25">
        <v>2288</v>
      </c>
      <c r="J22" s="25"/>
      <c r="K22" s="25">
        <v>471</v>
      </c>
      <c r="L22" s="25"/>
      <c r="M22" s="65"/>
      <c r="N22" s="15">
        <f t="shared" si="0"/>
        <v>381.3333333333333</v>
      </c>
      <c r="O22" s="74">
        <v>6</v>
      </c>
      <c r="P22" s="23">
        <v>4942</v>
      </c>
      <c r="Q22" s="23"/>
      <c r="R22" s="23">
        <v>1114</v>
      </c>
      <c r="S22" s="23"/>
      <c r="T22" s="65"/>
      <c r="U22" s="76">
        <v>600</v>
      </c>
      <c r="V22" s="15">
        <f t="shared" si="1"/>
        <v>823.6666666666666</v>
      </c>
      <c r="W22" s="76">
        <f t="shared" si="2"/>
        <v>5542</v>
      </c>
      <c r="X22" s="76">
        <v>131</v>
      </c>
      <c r="Y22" s="77">
        <f t="shared" si="3"/>
        <v>1245</v>
      </c>
    </row>
    <row r="23" spans="1:25" ht="12.75">
      <c r="A23" s="73">
        <v>10</v>
      </c>
      <c r="B23" s="73" t="s">
        <v>53</v>
      </c>
      <c r="C23" s="4" t="s">
        <v>77</v>
      </c>
      <c r="D23" s="4" t="s">
        <v>78</v>
      </c>
      <c r="E23" s="16" t="s">
        <v>45</v>
      </c>
      <c r="F23" s="16" t="s">
        <v>42</v>
      </c>
      <c r="G23" s="38">
        <v>1</v>
      </c>
      <c r="H23" s="38">
        <v>1</v>
      </c>
      <c r="I23" s="25">
        <v>1155</v>
      </c>
      <c r="J23" s="25"/>
      <c r="K23" s="25">
        <v>248</v>
      </c>
      <c r="L23" s="25"/>
      <c r="M23" s="65"/>
      <c r="N23" s="15">
        <f t="shared" si="0"/>
        <v>1155</v>
      </c>
      <c r="O23" s="74">
        <v>1</v>
      </c>
      <c r="P23" s="15">
        <v>3183</v>
      </c>
      <c r="Q23" s="15"/>
      <c r="R23" s="15">
        <v>690</v>
      </c>
      <c r="S23" s="15"/>
      <c r="T23" s="65"/>
      <c r="U23" s="76">
        <v>7112</v>
      </c>
      <c r="V23" s="15">
        <f t="shared" si="1"/>
        <v>3183</v>
      </c>
      <c r="W23" s="76">
        <f t="shared" si="2"/>
        <v>10295</v>
      </c>
      <c r="X23" s="78">
        <v>1841</v>
      </c>
      <c r="Y23" s="77">
        <f t="shared" si="3"/>
        <v>2531</v>
      </c>
    </row>
    <row r="24" spans="1:25" ht="12.75">
      <c r="A24" s="73">
        <v>11</v>
      </c>
      <c r="B24" s="73">
        <v>8</v>
      </c>
      <c r="C24" s="4" t="s">
        <v>54</v>
      </c>
      <c r="D24" s="4" t="s">
        <v>62</v>
      </c>
      <c r="E24" s="16" t="s">
        <v>52</v>
      </c>
      <c r="F24" s="16" t="s">
        <v>42</v>
      </c>
      <c r="G24" s="38">
        <v>9</v>
      </c>
      <c r="H24" s="38">
        <v>7</v>
      </c>
      <c r="I24" s="25">
        <v>1004</v>
      </c>
      <c r="J24" s="25">
        <v>2998</v>
      </c>
      <c r="K24" s="96">
        <v>217</v>
      </c>
      <c r="L24" s="96">
        <v>662</v>
      </c>
      <c r="M24" s="65">
        <f>(I24/J24*100)-100</f>
        <v>-66.51100733822548</v>
      </c>
      <c r="N24" s="15">
        <f t="shared" si="0"/>
        <v>143.42857142857142</v>
      </c>
      <c r="O24" s="39">
        <v>7</v>
      </c>
      <c r="P24" s="15">
        <v>1824</v>
      </c>
      <c r="Q24" s="15">
        <v>4722</v>
      </c>
      <c r="R24" s="15">
        <v>418</v>
      </c>
      <c r="S24" s="15">
        <v>1107</v>
      </c>
      <c r="T24" s="65">
        <f>(P24/Q24*100)-100</f>
        <v>-61.3722998729352</v>
      </c>
      <c r="U24" s="76">
        <v>118712</v>
      </c>
      <c r="V24" s="15">
        <f t="shared" si="1"/>
        <v>260.57142857142856</v>
      </c>
      <c r="W24" s="76">
        <f t="shared" si="2"/>
        <v>120536</v>
      </c>
      <c r="X24" s="78">
        <v>26985</v>
      </c>
      <c r="Y24" s="77">
        <f t="shared" si="3"/>
        <v>27403</v>
      </c>
    </row>
    <row r="25" spans="1:25" ht="12.75" customHeight="1">
      <c r="A25" s="52">
        <v>12</v>
      </c>
      <c r="B25" s="73"/>
      <c r="C25" s="4"/>
      <c r="D25" s="4"/>
      <c r="E25" s="16"/>
      <c r="F25" s="16"/>
      <c r="G25" s="38"/>
      <c r="H25" s="38"/>
      <c r="I25" s="25"/>
      <c r="J25" s="25"/>
      <c r="K25" s="25"/>
      <c r="L25" s="25"/>
      <c r="M25" s="65"/>
      <c r="N25" s="15"/>
      <c r="O25" s="74"/>
      <c r="P25" s="15"/>
      <c r="Q25" s="15"/>
      <c r="R25" s="25"/>
      <c r="S25" s="25"/>
      <c r="T25" s="65"/>
      <c r="U25" s="78"/>
      <c r="V25" s="15"/>
      <c r="W25" s="76"/>
      <c r="X25" s="76"/>
      <c r="Y25" s="77"/>
    </row>
    <row r="26" spans="1:25" ht="12.75" customHeight="1">
      <c r="A26" s="73">
        <v>13</v>
      </c>
      <c r="B26" s="73"/>
      <c r="C26" s="4"/>
      <c r="D26" s="4"/>
      <c r="E26" s="16"/>
      <c r="F26" s="16"/>
      <c r="G26" s="38"/>
      <c r="H26" s="38"/>
      <c r="I26" s="15"/>
      <c r="J26" s="15"/>
      <c r="K26" s="15"/>
      <c r="L26" s="15"/>
      <c r="M26" s="65"/>
      <c r="N26" s="15"/>
      <c r="O26" s="74"/>
      <c r="P26" s="15"/>
      <c r="Q26" s="15"/>
      <c r="R26" s="15"/>
      <c r="S26" s="15"/>
      <c r="T26" s="65"/>
      <c r="U26" s="78"/>
      <c r="V26" s="15"/>
      <c r="W26" s="76"/>
      <c r="X26" s="76"/>
      <c r="Y26" s="77"/>
    </row>
    <row r="27" spans="1:25" ht="12.75">
      <c r="A27" s="73">
        <v>14</v>
      </c>
      <c r="B27" s="73"/>
      <c r="C27" s="4"/>
      <c r="D27" s="4"/>
      <c r="E27" s="16"/>
      <c r="F27" s="16"/>
      <c r="G27" s="38"/>
      <c r="H27" s="38"/>
      <c r="I27" s="25"/>
      <c r="J27" s="25"/>
      <c r="K27" s="83"/>
      <c r="L27" s="83"/>
      <c r="M27" s="65"/>
      <c r="N27" s="15"/>
      <c r="O27" s="39"/>
      <c r="P27" s="15"/>
      <c r="Q27" s="15"/>
      <c r="R27" s="15"/>
      <c r="S27" s="15"/>
      <c r="T27" s="65"/>
      <c r="U27" s="76"/>
      <c r="V27" s="15"/>
      <c r="W27" s="76"/>
      <c r="X27" s="78"/>
      <c r="Y27" s="77"/>
    </row>
    <row r="28" spans="1:25" ht="12.75">
      <c r="A28" s="73">
        <v>15</v>
      </c>
      <c r="B28" s="52"/>
      <c r="C28" s="4"/>
      <c r="D28" s="4"/>
      <c r="E28" s="16"/>
      <c r="F28" s="16"/>
      <c r="G28" s="38"/>
      <c r="H28" s="38"/>
      <c r="I28" s="25"/>
      <c r="J28" s="25"/>
      <c r="K28" s="23"/>
      <c r="L28" s="23"/>
      <c r="M28" s="65"/>
      <c r="N28" s="15"/>
      <c r="O28" s="38"/>
      <c r="P28" s="23"/>
      <c r="Q28" s="23"/>
      <c r="R28" s="23"/>
      <c r="S28" s="23"/>
      <c r="T28" s="65"/>
      <c r="U28" s="76"/>
      <c r="V28" s="15"/>
      <c r="W28" s="76"/>
      <c r="X28" s="78"/>
      <c r="Y28" s="77"/>
    </row>
    <row r="29" spans="1:25" ht="12.75">
      <c r="A29" s="73">
        <v>16</v>
      </c>
      <c r="B29" s="52"/>
      <c r="C29" s="4"/>
      <c r="D29" s="4"/>
      <c r="E29" s="16"/>
      <c r="F29" s="16"/>
      <c r="G29" s="38"/>
      <c r="H29" s="38"/>
      <c r="I29" s="25"/>
      <c r="J29" s="25"/>
      <c r="K29" s="25"/>
      <c r="L29" s="25"/>
      <c r="M29" s="65"/>
      <c r="N29" s="15"/>
      <c r="O29" s="39"/>
      <c r="P29" s="15"/>
      <c r="Q29" s="15"/>
      <c r="R29" s="15"/>
      <c r="S29" s="15"/>
      <c r="T29" s="65"/>
      <c r="U29" s="76"/>
      <c r="V29" s="15"/>
      <c r="W29" s="76"/>
      <c r="X29" s="76"/>
      <c r="Y29" s="77"/>
    </row>
    <row r="30" spans="1:25" ht="12.75">
      <c r="A30" s="73">
        <v>17</v>
      </c>
      <c r="B30" s="73"/>
      <c r="C30" s="4"/>
      <c r="D30" s="4"/>
      <c r="E30" s="16"/>
      <c r="F30" s="16"/>
      <c r="G30" s="38"/>
      <c r="H30" s="38"/>
      <c r="I30" s="25"/>
      <c r="J30" s="25"/>
      <c r="K30" s="23"/>
      <c r="L30" s="23"/>
      <c r="M30" s="65"/>
      <c r="N30" s="15"/>
      <c r="O30" s="74"/>
      <c r="P30" s="15"/>
      <c r="Q30" s="15"/>
      <c r="R30" s="15"/>
      <c r="S30" s="15"/>
      <c r="T30" s="65"/>
      <c r="U30" s="90"/>
      <c r="V30" s="15"/>
      <c r="W30" s="76"/>
      <c r="X30" s="78"/>
      <c r="Y30" s="77"/>
    </row>
    <row r="31" spans="1:25" ht="12.75">
      <c r="A31" s="73">
        <v>18</v>
      </c>
      <c r="B31" s="73"/>
      <c r="C31" s="4"/>
      <c r="D31" s="4"/>
      <c r="E31" s="16"/>
      <c r="F31" s="16"/>
      <c r="G31" s="38"/>
      <c r="H31" s="38"/>
      <c r="I31" s="25"/>
      <c r="J31" s="25"/>
      <c r="K31" s="89"/>
      <c r="L31" s="89"/>
      <c r="M31" s="65"/>
      <c r="N31" s="15"/>
      <c r="O31" s="74"/>
      <c r="P31" s="23"/>
      <c r="Q31" s="23"/>
      <c r="R31" s="23"/>
      <c r="S31" s="23"/>
      <c r="T31" s="65"/>
      <c r="U31" s="83"/>
      <c r="V31" s="15"/>
      <c r="W31" s="76"/>
      <c r="X31" s="76"/>
      <c r="Y31" s="77"/>
    </row>
    <row r="32" spans="1:25" ht="12.75">
      <c r="A32" s="73">
        <v>19</v>
      </c>
      <c r="B32" s="73"/>
      <c r="C32" s="4"/>
      <c r="D32" s="4"/>
      <c r="E32" s="16"/>
      <c r="F32" s="16"/>
      <c r="G32" s="38"/>
      <c r="H32" s="38"/>
      <c r="I32" s="15"/>
      <c r="J32" s="15"/>
      <c r="K32" s="91"/>
      <c r="L32" s="91"/>
      <c r="M32" s="65"/>
      <c r="N32" s="15"/>
      <c r="O32" s="74"/>
      <c r="P32" s="75"/>
      <c r="Q32" s="75"/>
      <c r="R32" s="75"/>
      <c r="S32" s="75"/>
      <c r="T32" s="65"/>
      <c r="U32" s="83"/>
      <c r="V32" s="15"/>
      <c r="W32" s="76"/>
      <c r="X32" s="76"/>
      <c r="Y32" s="77"/>
    </row>
    <row r="33" spans="1:25" ht="13.5" thickBot="1">
      <c r="A33" s="51">
        <v>20</v>
      </c>
      <c r="B33" s="73"/>
      <c r="C33" s="4"/>
      <c r="D33" s="4"/>
      <c r="E33" s="16"/>
      <c r="F33" s="16"/>
      <c r="G33" s="38"/>
      <c r="H33" s="38"/>
      <c r="I33" s="15"/>
      <c r="J33" s="15"/>
      <c r="K33" s="15"/>
      <c r="L33" s="15"/>
      <c r="M33" s="65"/>
      <c r="N33" s="15"/>
      <c r="O33" s="38"/>
      <c r="P33" s="15"/>
      <c r="Q33" s="15"/>
      <c r="R33" s="15"/>
      <c r="S33" s="15"/>
      <c r="T33" s="65"/>
      <c r="U33" s="88"/>
      <c r="V33" s="15"/>
      <c r="W33" s="76"/>
      <c r="X33" s="76"/>
      <c r="Y33" s="77"/>
    </row>
    <row r="34" spans="1:25" s="37" customFormat="1" ht="12.75" thickBot="1">
      <c r="A34" s="34"/>
      <c r="B34" s="35"/>
      <c r="C34" s="41" t="s">
        <v>37</v>
      </c>
      <c r="D34" s="41"/>
      <c r="E34" s="35"/>
      <c r="F34" s="35"/>
      <c r="G34" s="35"/>
      <c r="H34" s="35">
        <f>SUM(H14:H33)</f>
        <v>115</v>
      </c>
      <c r="I34" s="32">
        <f>SUM(I14:I33)</f>
        <v>97736</v>
      </c>
      <c r="J34" s="32">
        <v>71417</v>
      </c>
      <c r="K34" s="32">
        <f>SUM(K14:K33)</f>
        <v>20081</v>
      </c>
      <c r="L34" s="32">
        <v>14601</v>
      </c>
      <c r="M34" s="69">
        <f>(I34/J34*100)-100</f>
        <v>36.85257011635886</v>
      </c>
      <c r="N34" s="33">
        <f>I34/H34</f>
        <v>849.8782608695652</v>
      </c>
      <c r="O34" s="35">
        <f>SUM(O14:O33)</f>
        <v>115</v>
      </c>
      <c r="P34" s="32">
        <f>SUM(P14:P33)</f>
        <v>205927</v>
      </c>
      <c r="Q34" s="32">
        <v>132912</v>
      </c>
      <c r="R34" s="32">
        <f>SUM(R14:R33)</f>
        <v>46416</v>
      </c>
      <c r="S34" s="32">
        <v>29593</v>
      </c>
      <c r="T34" s="69">
        <f>(P34/Q34*100)-100</f>
        <v>54.93484410737932</v>
      </c>
      <c r="U34" s="79">
        <f>SUM(U14:U33)</f>
        <v>1376899</v>
      </c>
      <c r="V34" s="33">
        <f>P34/O34</f>
        <v>1790.6695652173912</v>
      </c>
      <c r="W34" s="81">
        <f>SUM(W14:W33)</f>
        <v>1582826</v>
      </c>
      <c r="X34" s="80">
        <f>SUM(X14:X33)</f>
        <v>307290</v>
      </c>
      <c r="Y34" s="36">
        <f>SUM(Y14:Y33)</f>
        <v>353706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F15" sqref="F15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39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19" t="s">
        <v>1</v>
      </c>
      <c r="D4" s="92"/>
      <c r="E4" s="7"/>
      <c r="F4" s="9"/>
      <c r="G4" s="20" t="s">
        <v>2</v>
      </c>
      <c r="H4" s="21"/>
      <c r="I4" s="21"/>
      <c r="J4" s="21"/>
      <c r="K4" s="67" t="str">
        <f>'WEEKLY COMPETITIVE REPORT'!K4</f>
        <v>02 - Jul</v>
      </c>
      <c r="L4" s="21"/>
      <c r="M4" s="63"/>
      <c r="N4" s="27"/>
      <c r="O4" s="9"/>
      <c r="P4" s="9"/>
      <c r="Q4" s="9"/>
      <c r="R4" s="9"/>
      <c r="S4" s="9"/>
      <c r="T4" s="9"/>
      <c r="U4" s="30"/>
      <c r="V4" s="30"/>
      <c r="W4" s="61" t="s">
        <v>3</v>
      </c>
      <c r="X4" s="62" t="s">
        <v>0</v>
      </c>
      <c r="Y4" s="72">
        <f>'WEEKLY COMPETITIVE REPORT'!Y4</f>
        <v>0.7884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68" t="str">
        <f>'WEEKLY COMPETITIVE REPORT'!K5</f>
        <v>01 - Jul</v>
      </c>
      <c r="L5" s="8"/>
      <c r="M5" s="64"/>
      <c r="N5" s="27"/>
      <c r="O5" s="9"/>
      <c r="P5" s="9"/>
      <c r="Q5" s="9"/>
      <c r="R5" s="9"/>
      <c r="S5" s="9"/>
      <c r="T5" s="9"/>
      <c r="U5" s="30"/>
      <c r="V5" s="30"/>
      <c r="W5" s="44"/>
      <c r="X5" s="9"/>
      <c r="Y5" s="45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8</v>
      </c>
      <c r="C7" s="9" t="s">
        <v>28</v>
      </c>
      <c r="D7" s="9"/>
      <c r="E7" s="9"/>
      <c r="F7" s="9"/>
      <c r="G7" s="9"/>
      <c r="H7" s="42" t="str">
        <f>'WEEKLY COMPETITIVE REPORT'!H7</f>
        <v>Week </v>
      </c>
      <c r="I7" s="9"/>
      <c r="J7" s="10" t="s">
        <v>7</v>
      </c>
      <c r="K7" s="42">
        <f>'WEEKLY COMPETITIVE REPORT'!K7</f>
        <v>27</v>
      </c>
      <c r="L7" s="10" t="s">
        <v>7</v>
      </c>
      <c r="M7" s="9"/>
      <c r="N7" s="9"/>
      <c r="O7" s="42"/>
      <c r="P7" s="9"/>
      <c r="Q7" s="10" t="s">
        <v>7</v>
      </c>
      <c r="R7" s="9"/>
      <c r="S7" s="10" t="s">
        <v>7</v>
      </c>
      <c r="T7" s="9"/>
      <c r="U7" s="10" t="s">
        <v>7</v>
      </c>
      <c r="V7" s="10"/>
      <c r="W7" s="43"/>
      <c r="X7" s="10" t="s">
        <v>7</v>
      </c>
      <c r="Y7" s="28"/>
    </row>
    <row r="8" spans="1:25" ht="12.75">
      <c r="A8" s="10"/>
      <c r="B8" s="9" t="s">
        <v>29</v>
      </c>
      <c r="C8" s="11" t="s">
        <v>10</v>
      </c>
      <c r="D8" s="11"/>
      <c r="E8" s="10"/>
      <c r="F8" s="10"/>
      <c r="G8" s="10"/>
      <c r="H8" s="10"/>
      <c r="I8" s="10"/>
      <c r="J8" s="10" t="s">
        <v>9</v>
      </c>
      <c r="K8" s="42"/>
      <c r="L8" s="10" t="s">
        <v>9</v>
      </c>
      <c r="M8" s="9"/>
      <c r="N8" s="9"/>
      <c r="O8" s="42"/>
      <c r="P8" s="14"/>
      <c r="Q8" s="10" t="s">
        <v>9</v>
      </c>
      <c r="R8" s="10"/>
      <c r="S8" s="10" t="s">
        <v>9</v>
      </c>
      <c r="T8" s="10"/>
      <c r="U8" s="10" t="s">
        <v>9</v>
      </c>
      <c r="V8" s="10"/>
      <c r="W8" s="43" t="s">
        <v>5</v>
      </c>
      <c r="X8" s="10" t="s">
        <v>9</v>
      </c>
      <c r="Y8" s="28">
        <f>'WEEKLY COMPETITIVE REPORT'!Y8</f>
        <v>40367</v>
      </c>
    </row>
    <row r="9" spans="1:25" ht="12.75">
      <c r="A9" s="9"/>
      <c r="B9" s="11"/>
      <c r="C9" s="12" t="s">
        <v>30</v>
      </c>
      <c r="D9" s="12"/>
      <c r="E9" s="9"/>
      <c r="F9" s="9"/>
      <c r="G9" s="9" t="s">
        <v>0</v>
      </c>
      <c r="H9" s="60" t="s">
        <v>47</v>
      </c>
      <c r="I9" s="10"/>
      <c r="J9" s="10" t="s">
        <v>11</v>
      </c>
      <c r="K9" s="10"/>
      <c r="L9" s="10" t="s">
        <v>11</v>
      </c>
      <c r="M9" s="10"/>
      <c r="N9" s="10"/>
      <c r="O9" s="10"/>
      <c r="P9" s="10"/>
      <c r="Q9" s="10" t="s">
        <v>11</v>
      </c>
      <c r="R9" s="10"/>
      <c r="S9" s="10" t="s">
        <v>11</v>
      </c>
      <c r="T9" s="10"/>
      <c r="U9" s="10" t="s">
        <v>11</v>
      </c>
      <c r="V9" s="10"/>
      <c r="W9" s="10"/>
      <c r="X9" s="10" t="s">
        <v>11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12</v>
      </c>
      <c r="K10" s="10"/>
      <c r="L10" s="10" t="s">
        <v>12</v>
      </c>
      <c r="M10" s="10"/>
      <c r="N10" s="10"/>
      <c r="O10" s="10"/>
      <c r="P10" s="17"/>
      <c r="Q10" s="10" t="s">
        <v>12</v>
      </c>
      <c r="R10" s="10"/>
      <c r="S10" s="10" t="s">
        <v>12</v>
      </c>
      <c r="T10" s="10"/>
      <c r="U10" s="10" t="s">
        <v>12</v>
      </c>
      <c r="V10" s="10"/>
      <c r="W10" s="10"/>
      <c r="X10" s="10" t="s">
        <v>12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13</v>
      </c>
      <c r="B12" s="48" t="s">
        <v>14</v>
      </c>
      <c r="C12" s="48"/>
      <c r="D12" s="48"/>
      <c r="E12" s="48"/>
      <c r="F12" s="48" t="s">
        <v>35</v>
      </c>
      <c r="G12" s="48" t="s">
        <v>15</v>
      </c>
      <c r="H12" s="48" t="s">
        <v>16</v>
      </c>
      <c r="I12" s="48" t="s">
        <v>33</v>
      </c>
      <c r="J12" s="48" t="s">
        <v>31</v>
      </c>
      <c r="K12" s="48" t="s">
        <v>33</v>
      </c>
      <c r="L12" s="48" t="s">
        <v>31</v>
      </c>
      <c r="M12" s="48" t="s">
        <v>17</v>
      </c>
      <c r="N12" s="49" t="s">
        <v>40</v>
      </c>
      <c r="O12" s="48" t="s">
        <v>16</v>
      </c>
      <c r="P12" s="48" t="s">
        <v>32</v>
      </c>
      <c r="Q12" s="48" t="s">
        <v>34</v>
      </c>
      <c r="R12" s="48" t="s">
        <v>32</v>
      </c>
      <c r="S12" s="48" t="s">
        <v>18</v>
      </c>
      <c r="T12" s="48" t="s">
        <v>17</v>
      </c>
      <c r="U12" s="49" t="s">
        <v>20</v>
      </c>
      <c r="V12" s="49" t="s">
        <v>40</v>
      </c>
      <c r="W12" s="48" t="s">
        <v>19</v>
      </c>
      <c r="X12" s="48" t="s">
        <v>20</v>
      </c>
      <c r="Y12" s="50" t="s">
        <v>19</v>
      </c>
    </row>
    <row r="13" spans="1:25" ht="13.5" thickBot="1">
      <c r="A13" s="53" t="s">
        <v>15</v>
      </c>
      <c r="B13" s="54" t="s">
        <v>15</v>
      </c>
      <c r="C13" s="54" t="s">
        <v>21</v>
      </c>
      <c r="D13" s="54" t="s">
        <v>60</v>
      </c>
      <c r="E13" s="54" t="s">
        <v>22</v>
      </c>
      <c r="F13" s="54" t="s">
        <v>22</v>
      </c>
      <c r="G13" s="54" t="s">
        <v>16</v>
      </c>
      <c r="H13" s="54" t="s">
        <v>23</v>
      </c>
      <c r="I13" s="54" t="s">
        <v>24</v>
      </c>
      <c r="J13" s="54" t="s">
        <v>27</v>
      </c>
      <c r="K13" s="54" t="s">
        <v>25</v>
      </c>
      <c r="L13" s="54" t="s">
        <v>25</v>
      </c>
      <c r="M13" s="54" t="s">
        <v>26</v>
      </c>
      <c r="N13" s="55" t="s">
        <v>41</v>
      </c>
      <c r="O13" s="54" t="s">
        <v>23</v>
      </c>
      <c r="P13" s="54" t="s">
        <v>24</v>
      </c>
      <c r="Q13" s="54" t="s">
        <v>24</v>
      </c>
      <c r="R13" s="54" t="s">
        <v>25</v>
      </c>
      <c r="S13" s="54" t="s">
        <v>25</v>
      </c>
      <c r="T13" s="54" t="s">
        <v>26</v>
      </c>
      <c r="U13" s="55" t="s">
        <v>24</v>
      </c>
      <c r="V13" s="55" t="s">
        <v>41</v>
      </c>
      <c r="W13" s="54" t="s">
        <v>24</v>
      </c>
      <c r="X13" s="54" t="s">
        <v>25</v>
      </c>
      <c r="Y13" s="56" t="s">
        <v>25</v>
      </c>
    </row>
    <row r="14" spans="1:25" ht="12.75">
      <c r="A14" s="51">
        <v>1</v>
      </c>
      <c r="B14" s="4" t="str">
        <f>'WEEKLY COMPETITIVE REPORT'!B14</f>
        <v>New</v>
      </c>
      <c r="C14" s="4" t="str">
        <f>'WEEKLY COMPETITIVE REPORT'!C14</f>
        <v>THE TWILIGHT SAGA: ECLIPSE</v>
      </c>
      <c r="D14" s="4" t="str">
        <f>'WEEKLY COMPETITIVE REPORT'!D14</f>
        <v>MRK</v>
      </c>
      <c r="E14" s="4" t="str">
        <f>'WEEKLY COMPETITIVE REPORT'!E14</f>
        <v>INDEP</v>
      </c>
      <c r="F14" s="4" t="str">
        <f>'WEEKLY COMPETITIVE REPORT'!F14</f>
        <v>Blitz</v>
      </c>
      <c r="G14" s="38">
        <f>'WEEKLY COMPETITIVE REPORT'!G14</f>
        <v>1</v>
      </c>
      <c r="H14" s="38">
        <f>'WEEKLY COMPETITIVE REPORT'!H14</f>
        <v>13</v>
      </c>
      <c r="I14" s="15">
        <f>'WEEKLY COMPETITIVE REPORT'!I14/Y4</f>
        <v>64888.38153221715</v>
      </c>
      <c r="J14" s="15">
        <f>'WEEKLY COMPETITIVE REPORT'!J14/Y4</f>
        <v>0</v>
      </c>
      <c r="K14" s="23">
        <f>'WEEKLY COMPETITIVE REPORT'!K14</f>
        <v>10565</v>
      </c>
      <c r="L14" s="23">
        <f>'WEEKLY COMPETITIVE REPORT'!L14</f>
        <v>0</v>
      </c>
      <c r="M14" s="65">
        <f>'WEEKLY COMPETITIVE REPORT'!M14</f>
        <v>0</v>
      </c>
      <c r="N14" s="15">
        <f aca="true" t="shared" si="0" ref="N14:N20">I14/H14</f>
        <v>4991.413964016704</v>
      </c>
      <c r="O14" s="38">
        <f>'WEEKLY COMPETITIVE REPORT'!O14</f>
        <v>13</v>
      </c>
      <c r="P14" s="15">
        <f>'WEEKLY COMPETITIVE REPORT'!P14/Y4</f>
        <v>138826.7376966007</v>
      </c>
      <c r="Q14" s="15">
        <f>'WEEKLY COMPETITIVE REPORT'!Q14/Y4</f>
        <v>0</v>
      </c>
      <c r="R14" s="23">
        <f>'WEEKLY COMPETITIVE REPORT'!R14</f>
        <v>24801</v>
      </c>
      <c r="S14" s="23">
        <f>'WEEKLY COMPETITIVE REPORT'!S14</f>
        <v>0</v>
      </c>
      <c r="T14" s="65">
        <f>'WEEKLY COMPETITIVE REPORT'!T14</f>
        <v>0</v>
      </c>
      <c r="U14" s="15">
        <f>'WEEKLY COMPETITIVE REPORT'!U14/Y4</f>
        <v>12279.299847792998</v>
      </c>
      <c r="V14" s="15">
        <f aca="true" t="shared" si="1" ref="V14:V20">P14/O14</f>
        <v>10678.979822815438</v>
      </c>
      <c r="W14" s="26">
        <f aca="true" t="shared" si="2" ref="W14:W20">P14+U14</f>
        <v>151106.0375443937</v>
      </c>
      <c r="X14" s="23">
        <f>'WEEKLY COMPETITIVE REPORT'!X14</f>
        <v>2737</v>
      </c>
      <c r="Y14" s="57">
        <f>'WEEKLY COMPETITIVE REPORT'!Y14</f>
        <v>27538</v>
      </c>
    </row>
    <row r="15" spans="1:25" ht="12.75">
      <c r="A15" s="51">
        <v>2</v>
      </c>
      <c r="B15" s="4">
        <f>'WEEKLY COMPETITIVE REPORT'!B15</f>
        <v>1</v>
      </c>
      <c r="C15" s="4" t="str">
        <f>'WEEKLY COMPETITIVE REPORT'!C15</f>
        <v>SHREK FOREVER AFTER</v>
      </c>
      <c r="D15" s="4" t="str">
        <f>'WEEKLY COMPETITIVE REPORT'!D15</f>
        <v>SHREK ZA VEDNO</v>
      </c>
      <c r="E15" s="4" t="str">
        <f>'WEEKLY COMPETITIVE REPORT'!E15</f>
        <v>PAR</v>
      </c>
      <c r="F15" s="4" t="str">
        <f>'WEEKLY COMPETITIVE REPORT'!F15</f>
        <v>Karantanija</v>
      </c>
      <c r="G15" s="38">
        <f>'WEEKLY COMPETITIVE REPORT'!G15</f>
        <v>6</v>
      </c>
      <c r="H15" s="38">
        <f>'WEEKLY COMPETITIVE REPORT'!H15</f>
        <v>26</v>
      </c>
      <c r="I15" s="15">
        <f>'WEEKLY COMPETITIVE REPORT'!I15/Y4</f>
        <v>16451.040081177067</v>
      </c>
      <c r="J15" s="15">
        <f>'WEEKLY COMPETITIVE REPORT'!J15/Y4</f>
        <v>27057.331303906645</v>
      </c>
      <c r="K15" s="23">
        <f>'WEEKLY COMPETITIVE REPORT'!K15</f>
        <v>2576</v>
      </c>
      <c r="L15" s="23">
        <f>'WEEKLY COMPETITIVE REPORT'!L15</f>
        <v>4240</v>
      </c>
      <c r="M15" s="65">
        <f>'WEEKLY COMPETITIVE REPORT'!M15</f>
        <v>-39.199324957809864</v>
      </c>
      <c r="N15" s="15">
        <f t="shared" si="0"/>
        <v>632.7323108145026</v>
      </c>
      <c r="O15" s="38">
        <f>'WEEKLY COMPETITIVE REPORT'!O15</f>
        <v>26</v>
      </c>
      <c r="P15" s="15">
        <f>'WEEKLY COMPETITIVE REPORT'!P15/Y4</f>
        <v>33623.79502790462</v>
      </c>
      <c r="Q15" s="15">
        <f>'WEEKLY COMPETITIVE REPORT'!Q15/Y4</f>
        <v>48249.61948249619</v>
      </c>
      <c r="R15" s="23">
        <f>'WEEKLY COMPETITIVE REPORT'!R15</f>
        <v>5703</v>
      </c>
      <c r="S15" s="23">
        <f>'WEEKLY COMPETITIVE REPORT'!S15</f>
        <v>8281</v>
      </c>
      <c r="T15" s="65">
        <f>'WEEKLY COMPETITIVE REPORT'!T15</f>
        <v>-30.312828601472134</v>
      </c>
      <c r="U15" s="15">
        <f>'WEEKLY COMPETITIVE REPORT'!U15/Y4</f>
        <v>565837.1385083714</v>
      </c>
      <c r="V15" s="15">
        <f t="shared" si="1"/>
        <v>1293.2228856886393</v>
      </c>
      <c r="W15" s="26">
        <f t="shared" si="2"/>
        <v>599460.933536276</v>
      </c>
      <c r="X15" s="23">
        <f>'WEEKLY COMPETITIVE REPORT'!X15</f>
        <v>97122</v>
      </c>
      <c r="Y15" s="57">
        <f>'WEEKLY COMPETITIVE REPORT'!Y15</f>
        <v>102825</v>
      </c>
    </row>
    <row r="16" spans="1:25" ht="12.75">
      <c r="A16" s="51">
        <v>3</v>
      </c>
      <c r="B16" s="4">
        <f>'WEEKLY COMPETITIVE REPORT'!B16</f>
        <v>3</v>
      </c>
      <c r="C16" s="4" t="str">
        <f>'WEEKLY COMPETITIVE REPORT'!C16</f>
        <v>KILLERS</v>
      </c>
      <c r="D16" s="4" t="str">
        <f>'WEEKLY COMPETITIVE REPORT'!D16</f>
        <v>MORILCI</v>
      </c>
      <c r="E16" s="4" t="str">
        <f>'WEEKLY COMPETITIVE REPORT'!E16</f>
        <v>INDEP</v>
      </c>
      <c r="F16" s="4" t="str">
        <f>'WEEKLY COMPETITIVE REPORT'!F16</f>
        <v>FIVIA</v>
      </c>
      <c r="G16" s="38">
        <f>'WEEKLY COMPETITIVE REPORT'!G16</f>
        <v>2</v>
      </c>
      <c r="H16" s="38">
        <f>'WEEKLY COMPETITIVE REPORT'!H16</f>
        <v>6</v>
      </c>
      <c r="I16" s="15">
        <f>'WEEKLY COMPETITIVE REPORT'!I16/Y4</f>
        <v>12091.577879249113</v>
      </c>
      <c r="J16" s="15">
        <f>'WEEKLY COMPETITIVE REPORT'!J16/Y4</f>
        <v>16645.104008117705</v>
      </c>
      <c r="K16" s="23">
        <f>'WEEKLY COMPETITIVE REPORT'!K16</f>
        <v>2001</v>
      </c>
      <c r="L16" s="23">
        <f>'WEEKLY COMPETITIVE REPORT'!L16</f>
        <v>2740</v>
      </c>
      <c r="M16" s="65">
        <f>'WEEKLY COMPETITIVE REPORT'!M16</f>
        <v>-27.356549569458195</v>
      </c>
      <c r="N16" s="15">
        <f t="shared" si="0"/>
        <v>2015.2629798748521</v>
      </c>
      <c r="O16" s="38">
        <f>'WEEKLY COMPETITIVE REPORT'!O16</f>
        <v>6</v>
      </c>
      <c r="P16" s="15">
        <f>'WEEKLY COMPETITIVE REPORT'!P16/Y4</f>
        <v>22682.648401826485</v>
      </c>
      <c r="Q16" s="15">
        <f>'WEEKLY COMPETITIVE REPORT'!Q16/Y4</f>
        <v>28754.439370877728</v>
      </c>
      <c r="R16" s="23">
        <f>'WEEKLY COMPETITIVE REPORT'!R16</f>
        <v>4211</v>
      </c>
      <c r="S16" s="23">
        <f>'WEEKLY COMPETITIVE REPORT'!S16</f>
        <v>5211</v>
      </c>
      <c r="T16" s="65">
        <f>'WEEKLY COMPETITIVE REPORT'!T16</f>
        <v>-21.116012351124837</v>
      </c>
      <c r="U16" s="15">
        <f>'WEEKLY COMPETITIVE REPORT'!U16/Y4</f>
        <v>29906.13901572806</v>
      </c>
      <c r="V16" s="15">
        <f t="shared" si="1"/>
        <v>3780.4414003044144</v>
      </c>
      <c r="W16" s="26">
        <f t="shared" si="2"/>
        <v>52588.787417554544</v>
      </c>
      <c r="X16" s="23">
        <f>'WEEKLY COMPETITIVE REPORT'!X16</f>
        <v>5477</v>
      </c>
      <c r="Y16" s="57">
        <f>'WEEKLY COMPETITIVE REPORT'!Y16</f>
        <v>9688</v>
      </c>
    </row>
    <row r="17" spans="1:25" ht="12.75">
      <c r="A17" s="51">
        <v>4</v>
      </c>
      <c r="B17" s="4">
        <f>'WEEKLY COMPETITIVE REPORT'!B17</f>
        <v>2</v>
      </c>
      <c r="C17" s="4" t="str">
        <f>'WEEKLY COMPETITIVE REPORT'!C17</f>
        <v>SEX and the CITY 2</v>
      </c>
      <c r="D17" s="4" t="str">
        <f>'WEEKLY COMPETITIVE REPORT'!D17</f>
        <v>SEKS V MESTU 2</v>
      </c>
      <c r="E17" s="4" t="str">
        <f>'WEEKLY COMPETITIVE REPORT'!E17</f>
        <v>WB</v>
      </c>
      <c r="F17" s="4" t="str">
        <f>'WEEKLY COMPETITIVE REPORT'!F17</f>
        <v>Blitz</v>
      </c>
      <c r="G17" s="38">
        <f>'WEEKLY COMPETITIVE REPORT'!G17</f>
        <v>5</v>
      </c>
      <c r="H17" s="38">
        <f>'WEEKLY COMPETITIVE REPORT'!H17</f>
        <v>17</v>
      </c>
      <c r="I17" s="15">
        <f>'WEEKLY COMPETITIVE REPORT'!I17/Y4</f>
        <v>8603.500761035008</v>
      </c>
      <c r="J17" s="15">
        <f>'WEEKLY COMPETITIVE REPORT'!J17/Y4</f>
        <v>15545.40842212075</v>
      </c>
      <c r="K17" s="23">
        <f>'WEEKLY COMPETITIVE REPORT'!K17</f>
        <v>1343</v>
      </c>
      <c r="L17" s="23">
        <f>'WEEKLY COMPETITIVE REPORT'!L17</f>
        <v>2498</v>
      </c>
      <c r="M17" s="65">
        <f>'WEEKLY COMPETITIVE REPORT'!M17</f>
        <v>-44.655678851174926</v>
      </c>
      <c r="N17" s="15">
        <f t="shared" si="0"/>
        <v>506.0882800608828</v>
      </c>
      <c r="O17" s="38">
        <f>'WEEKLY COMPETITIVE REPORT'!O17</f>
        <v>17</v>
      </c>
      <c r="P17" s="15">
        <f>'WEEKLY COMPETITIVE REPORT'!P17/Y4</f>
        <v>19965.753424657534</v>
      </c>
      <c r="Q17" s="15">
        <f>'WEEKLY COMPETITIVE REPORT'!Q17/Y4</f>
        <v>31468.797564687975</v>
      </c>
      <c r="R17" s="23">
        <f>'WEEKLY COMPETITIVE REPORT'!R17</f>
        <v>3409</v>
      </c>
      <c r="S17" s="23">
        <f>'WEEKLY COMPETITIVE REPORT'!S17</f>
        <v>5425</v>
      </c>
      <c r="T17" s="65">
        <f>'WEEKLY COMPETITIVE REPORT'!T17</f>
        <v>-36.55380894800484</v>
      </c>
      <c r="U17" s="15">
        <f>'WEEKLY COMPETITIVE REPORT'!U17/Y4</f>
        <v>358042.87163876207</v>
      </c>
      <c r="V17" s="15">
        <f t="shared" si="1"/>
        <v>1174.4560838033844</v>
      </c>
      <c r="W17" s="26">
        <f t="shared" si="2"/>
        <v>378008.6250634196</v>
      </c>
      <c r="X17" s="23">
        <f>'WEEKLY COMPETITIVE REPORT'!X17</f>
        <v>61997</v>
      </c>
      <c r="Y17" s="57">
        <f>'WEEKLY COMPETITIVE REPORT'!Y17</f>
        <v>65406</v>
      </c>
    </row>
    <row r="18" spans="1:25" ht="13.5" customHeight="1">
      <c r="A18" s="51">
        <v>5</v>
      </c>
      <c r="B18" s="4">
        <f>'WEEKLY COMPETITIVE REPORT'!B18</f>
        <v>4</v>
      </c>
      <c r="C18" s="4" t="str">
        <f>'WEEKLY COMPETITIVE REPORT'!C18</f>
        <v>A NIGHTMARE ON ELM STREET</v>
      </c>
      <c r="D18" s="4" t="str">
        <f>'WEEKLY COMPETITIVE REPORT'!D18</f>
        <v>MORA V ULICI BRESTOV</v>
      </c>
      <c r="E18" s="4" t="str">
        <f>'WEEKLY COMPETITIVE REPORT'!E18</f>
        <v>WB</v>
      </c>
      <c r="F18" s="4" t="str">
        <f>'WEEKLY COMPETITIVE REPORT'!F18</f>
        <v>Blitz</v>
      </c>
      <c r="G18" s="38">
        <f>'WEEKLY COMPETITIVE REPORT'!G18</f>
        <v>2</v>
      </c>
      <c r="H18" s="38">
        <f>'WEEKLY COMPETITIVE REPORT'!H18</f>
        <v>6</v>
      </c>
      <c r="I18" s="15">
        <f>'WEEKLY COMPETITIVE REPORT'!I18/Y4</f>
        <v>5471.8417047184175</v>
      </c>
      <c r="J18" s="15">
        <f>'WEEKLY COMPETITIVE REPORT'!J18/Y4</f>
        <v>8788.685946220194</v>
      </c>
      <c r="K18" s="23">
        <f>'WEEKLY COMPETITIVE REPORT'!K18</f>
        <v>889</v>
      </c>
      <c r="L18" s="23">
        <f>'WEEKLY COMPETITIVE REPORT'!L18</f>
        <v>1434</v>
      </c>
      <c r="M18" s="65">
        <f>'WEEKLY COMPETITIVE REPORT'!M18</f>
        <v>-37.73993361235387</v>
      </c>
      <c r="N18" s="15">
        <f t="shared" si="0"/>
        <v>911.9736174530696</v>
      </c>
      <c r="O18" s="38">
        <f>'WEEKLY COMPETITIVE REPORT'!O18</f>
        <v>6</v>
      </c>
      <c r="P18" s="15">
        <f>'WEEKLY COMPETITIVE REPORT'!P18/Y4</f>
        <v>11731.354642313547</v>
      </c>
      <c r="Q18" s="15">
        <f>'WEEKLY COMPETITIVE REPORT'!Q18/Y4</f>
        <v>18026.382546930494</v>
      </c>
      <c r="R18" s="23">
        <f>'WEEKLY COMPETITIVE REPORT'!R18</f>
        <v>2143</v>
      </c>
      <c r="S18" s="23">
        <f>'WEEKLY COMPETITIVE REPORT'!S18</f>
        <v>3242</v>
      </c>
      <c r="T18" s="65">
        <f>'WEEKLY COMPETITIVE REPORT'!T18</f>
        <v>-34.92119335772587</v>
      </c>
      <c r="U18" s="15">
        <f>'WEEKLY COMPETITIVE REPORT'!U18/Y4</f>
        <v>19236.42820903095</v>
      </c>
      <c r="V18" s="15">
        <f t="shared" si="1"/>
        <v>1955.2257737189245</v>
      </c>
      <c r="W18" s="26">
        <f t="shared" si="2"/>
        <v>30967.7828513445</v>
      </c>
      <c r="X18" s="23">
        <f>'WEEKLY COMPETITIVE REPORT'!X18</f>
        <v>3596</v>
      </c>
      <c r="Y18" s="57">
        <f>'WEEKLY COMPETITIVE REPORT'!Y18</f>
        <v>5739</v>
      </c>
    </row>
    <row r="19" spans="1:25" ht="12.75">
      <c r="A19" s="51">
        <v>6</v>
      </c>
      <c r="B19" s="4">
        <f>'WEEKLY COMPETITIVE REPORT'!B19</f>
        <v>6</v>
      </c>
      <c r="C19" s="4" t="str">
        <f>'WEEKLY COMPETITIVE REPORT'!C19</f>
        <v>ROBIN HOOD</v>
      </c>
      <c r="D19" s="4" t="str">
        <f>'WEEKLY COMPETITIVE REPORT'!D19</f>
        <v>ROBIN HOOD</v>
      </c>
      <c r="E19" s="4" t="str">
        <f>'WEEKLY COMPETITIVE REPORT'!E19</f>
        <v>UNI</v>
      </c>
      <c r="F19" s="4" t="str">
        <f>'WEEKLY COMPETITIVE REPORT'!F19</f>
        <v>Karantanija</v>
      </c>
      <c r="G19" s="38">
        <f>'WEEKLY COMPETITIVE REPORT'!G19</f>
        <v>8</v>
      </c>
      <c r="H19" s="38">
        <f>'WEEKLY COMPETITIVE REPORT'!H19</f>
        <v>15</v>
      </c>
      <c r="I19" s="15">
        <f>'WEEKLY COMPETITIVE REPORT'!I19/Y4</f>
        <v>4175.545408422121</v>
      </c>
      <c r="J19" s="15">
        <f>'WEEKLY COMPETITIVE REPORT'!J19/Y4</f>
        <v>6217.656012176561</v>
      </c>
      <c r="K19" s="23">
        <f>'WEEKLY COMPETITIVE REPORT'!K19</f>
        <v>650</v>
      </c>
      <c r="L19" s="23">
        <f>'WEEKLY COMPETITIVE REPORT'!L19</f>
        <v>951</v>
      </c>
      <c r="M19" s="65">
        <f>'WEEKLY COMPETITIVE REPORT'!M19</f>
        <v>-32.843737250101995</v>
      </c>
      <c r="N19" s="15">
        <f t="shared" si="0"/>
        <v>278.36969389480805</v>
      </c>
      <c r="O19" s="38">
        <f>'WEEKLY COMPETITIVE REPORT'!O19</f>
        <v>15</v>
      </c>
      <c r="P19" s="15">
        <f>'WEEKLY COMPETITIVE REPORT'!P19/Y4</f>
        <v>7970.573313039066</v>
      </c>
      <c r="Q19" s="15">
        <f>'WEEKLY COMPETITIVE REPORT'!Q19/Y4</f>
        <v>10976.661593099949</v>
      </c>
      <c r="R19" s="23">
        <f>'WEEKLY COMPETITIVE REPORT'!R19</f>
        <v>1344</v>
      </c>
      <c r="S19" s="23">
        <f>'WEEKLY COMPETITIVE REPORT'!S19</f>
        <v>1773</v>
      </c>
      <c r="T19" s="65">
        <f>'WEEKLY COMPETITIVE REPORT'!T19</f>
        <v>-27.386179801247977</v>
      </c>
      <c r="U19" s="15">
        <f>'WEEKLY COMPETITIVE REPORT'!U19/Y4</f>
        <v>383880.01014713343</v>
      </c>
      <c r="V19" s="15">
        <f t="shared" si="1"/>
        <v>531.3715542026044</v>
      </c>
      <c r="W19" s="26">
        <f t="shared" si="2"/>
        <v>391850.5834601725</v>
      </c>
      <c r="X19" s="23">
        <f>'WEEKLY COMPETITIVE REPORT'!X19</f>
        <v>67238</v>
      </c>
      <c r="Y19" s="57">
        <f>'WEEKLY COMPETITIVE REPORT'!Y19</f>
        <v>68582</v>
      </c>
    </row>
    <row r="20" spans="1:25" ht="12.75">
      <c r="A20" s="52">
        <v>7</v>
      </c>
      <c r="B20" s="4">
        <f>'WEEKLY COMPETITIVE REPORT'!B20</f>
        <v>7</v>
      </c>
      <c r="C20" s="4" t="str">
        <f>'WEEKLY COMPETITIVE REPORT'!C20</f>
        <v>THE LAST SONG</v>
      </c>
      <c r="D20" s="4" t="str">
        <f>'WEEKLY COMPETITIVE REPORT'!D20</f>
        <v>POSLEDNJA PESEM</v>
      </c>
      <c r="E20" s="4" t="str">
        <f>'WEEKLY COMPETITIVE REPORT'!E20</f>
        <v>WDI</v>
      </c>
      <c r="F20" s="4" t="str">
        <f>'WEEKLY COMPETITIVE REPORT'!F20</f>
        <v>CENEX</v>
      </c>
      <c r="G20" s="38">
        <f>'WEEKLY COMPETITIVE REPORT'!G20</f>
        <v>3</v>
      </c>
      <c r="H20" s="38">
        <f>'WEEKLY COMPETITIVE REPORT'!H20</f>
        <v>6</v>
      </c>
      <c r="I20" s="15">
        <f>'WEEKLY COMPETITIVE REPORT'!I20/Y4</f>
        <v>2976.9152714358192</v>
      </c>
      <c r="J20" s="15">
        <f>'WEEKLY COMPETITIVE REPORT'!J20/Y4</f>
        <v>4318.873668188737</v>
      </c>
      <c r="K20" s="23">
        <f>'WEEKLY COMPETITIVE REPORT'!K20</f>
        <v>516</v>
      </c>
      <c r="L20" s="23">
        <f>'WEEKLY COMPETITIVE REPORT'!L20</f>
        <v>731</v>
      </c>
      <c r="M20" s="65">
        <f>'WEEKLY COMPETITIVE REPORT'!M20</f>
        <v>-31.071953010279003</v>
      </c>
      <c r="N20" s="15">
        <f t="shared" si="0"/>
        <v>496.1525452393032</v>
      </c>
      <c r="O20" s="38">
        <f>'WEEKLY COMPETITIVE REPORT'!O20</f>
        <v>6</v>
      </c>
      <c r="P20" s="15">
        <f>'WEEKLY COMPETITIVE REPORT'!P20/Y4</f>
        <v>7002.790461694572</v>
      </c>
      <c r="Q20" s="15">
        <f>'WEEKLY COMPETITIVE REPORT'!Q20/Y4</f>
        <v>9921.359715880264</v>
      </c>
      <c r="R20" s="23">
        <f>'WEEKLY COMPETITIVE REPORT'!R20</f>
        <v>1387</v>
      </c>
      <c r="S20" s="23">
        <f>'WEEKLY COMPETITIVE REPORT'!S20</f>
        <v>1841</v>
      </c>
      <c r="T20" s="65">
        <f>'WEEKLY COMPETITIVE REPORT'!T20</f>
        <v>-29.41702889286627</v>
      </c>
      <c r="U20" s="15">
        <f>'WEEKLY COMPETITIVE REPORT'!U20/Y4</f>
        <v>36154.236428209035</v>
      </c>
      <c r="V20" s="15">
        <f t="shared" si="1"/>
        <v>1167.131743615762</v>
      </c>
      <c r="W20" s="26">
        <f t="shared" si="2"/>
        <v>43157.02688990361</v>
      </c>
      <c r="X20" s="23">
        <f>'WEEKLY COMPETITIVE REPORT'!X20</f>
        <v>6894</v>
      </c>
      <c r="Y20" s="57">
        <f>'WEEKLY COMPETITIVE REPORT'!Y20</f>
        <v>8281</v>
      </c>
    </row>
    <row r="21" spans="1:25" ht="12.75">
      <c r="A21" s="51">
        <v>8</v>
      </c>
      <c r="B21" s="4">
        <f>'WEEKLY COMPETITIVE REPORT'!B21</f>
        <v>5</v>
      </c>
      <c r="C21" s="4" t="str">
        <f>'WEEKLY COMPETITIVE REPORT'!C21</f>
        <v>PRINCE OF PERSIA</v>
      </c>
      <c r="D21" s="4" t="str">
        <f>'WEEKLY COMPETITIVE REPORT'!D21</f>
        <v>PERZIJSKI PRINC: Sipine casa</v>
      </c>
      <c r="E21" s="4" t="str">
        <f>'WEEKLY COMPETITIVE REPORT'!E21</f>
        <v>WDI</v>
      </c>
      <c r="F21" s="4" t="str">
        <f>'WEEKLY COMPETITIVE REPORT'!F21</f>
        <v>CENEX</v>
      </c>
      <c r="G21" s="38">
        <f>'WEEKLY COMPETITIVE REPORT'!G21</f>
        <v>7</v>
      </c>
      <c r="H21" s="38">
        <f>'WEEKLY COMPETITIVE REPORT'!H21</f>
        <v>12</v>
      </c>
      <c r="I21" s="15">
        <f>'WEEKLY COMPETITIVE REPORT'!I21/Y4</f>
        <v>3668.1887366818873</v>
      </c>
      <c r="J21" s="15">
        <f>'WEEKLY COMPETITIVE REPORT'!J21/Y4</f>
        <v>7808.219178082192</v>
      </c>
      <c r="K21" s="23">
        <f>'WEEKLY COMPETITIVE REPORT'!K21</f>
        <v>605</v>
      </c>
      <c r="L21" s="23">
        <f>'WEEKLY COMPETITIVE REPORT'!L21</f>
        <v>1262</v>
      </c>
      <c r="M21" s="65">
        <f>'WEEKLY COMPETITIVE REPORT'!M21</f>
        <v>-53.021442495126706</v>
      </c>
      <c r="N21" s="15">
        <f aca="true" t="shared" si="3" ref="N21:N33">I21/H21</f>
        <v>305.68239472349063</v>
      </c>
      <c r="O21" s="38">
        <f>'WEEKLY COMPETITIVE REPORT'!O21</f>
        <v>12</v>
      </c>
      <c r="P21" s="15">
        <f>'WEEKLY COMPETITIVE REPORT'!P21/Y4</f>
        <v>6773.211567732115</v>
      </c>
      <c r="Q21" s="15">
        <f>'WEEKLY COMPETITIVE REPORT'!Q21/Y4</f>
        <v>14336.631151699645</v>
      </c>
      <c r="R21" s="23">
        <f>'WEEKLY COMPETITIVE REPORT'!R21</f>
        <v>1196</v>
      </c>
      <c r="S21" s="23">
        <f>'WEEKLY COMPETITIVE REPORT'!S21</f>
        <v>2538</v>
      </c>
      <c r="T21" s="65">
        <f>'WEEKLY COMPETITIVE REPORT'!T21</f>
        <v>-52.75590551181102</v>
      </c>
      <c r="U21" s="15">
        <f>'WEEKLY COMPETITIVE REPORT'!U21/Y4</f>
        <v>180755.96144089295</v>
      </c>
      <c r="V21" s="15">
        <f aca="true" t="shared" si="4" ref="V21:V33">P21/O21</f>
        <v>564.4342973110096</v>
      </c>
      <c r="W21" s="26">
        <f aca="true" t="shared" si="5" ref="W21:W33">P21+U21</f>
        <v>187529.17300862508</v>
      </c>
      <c r="X21" s="23">
        <f>'WEEKLY COMPETITIVE REPORT'!X21</f>
        <v>33272</v>
      </c>
      <c r="Y21" s="57">
        <f>'WEEKLY COMPETITIVE REPORT'!Y21</f>
        <v>34468</v>
      </c>
    </row>
    <row r="22" spans="1:25" ht="12.75">
      <c r="A22" s="51">
        <v>9</v>
      </c>
      <c r="B22" s="4" t="str">
        <f>'WEEKLY COMPETITIVE REPORT'!B22</f>
        <v>New</v>
      </c>
      <c r="C22" s="4" t="str">
        <f>'WEEKLY COMPETITIVE REPORT'!C22</f>
        <v>NOWHERE BOY</v>
      </c>
      <c r="D22" s="4" t="str">
        <f>'WEEKLY COMPETITIVE REPORT'!D22</f>
        <v>OWHERE BOY: ZGODBA O JOHNU LENNONU</v>
      </c>
      <c r="E22" s="4" t="str">
        <f>'WEEKLY COMPETITIVE REPORT'!E22</f>
        <v>INDEP</v>
      </c>
      <c r="F22" s="4" t="str">
        <f>'WEEKLY COMPETITIVE REPORT'!F22</f>
        <v>Karantanija</v>
      </c>
      <c r="G22" s="38">
        <f>'WEEKLY COMPETITIVE REPORT'!G22</f>
        <v>1</v>
      </c>
      <c r="H22" s="38">
        <f>'WEEKLY COMPETITIVE REPORT'!H22</f>
        <v>6</v>
      </c>
      <c r="I22" s="15">
        <f>'WEEKLY COMPETITIVE REPORT'!I22/Y4</f>
        <v>2902.080162354135</v>
      </c>
      <c r="J22" s="15">
        <f>'WEEKLY COMPETITIVE REPORT'!J22/Y4</f>
        <v>0</v>
      </c>
      <c r="K22" s="23">
        <f>'WEEKLY COMPETITIVE REPORT'!K22</f>
        <v>471</v>
      </c>
      <c r="L22" s="23">
        <f>'WEEKLY COMPETITIVE REPORT'!L22</f>
        <v>0</v>
      </c>
      <c r="M22" s="65">
        <f>'WEEKLY COMPETITIVE REPORT'!M22</f>
        <v>0</v>
      </c>
      <c r="N22" s="15">
        <f t="shared" si="3"/>
        <v>483.6800270590225</v>
      </c>
      <c r="O22" s="38">
        <f>'WEEKLY COMPETITIVE REPORT'!O22</f>
        <v>6</v>
      </c>
      <c r="P22" s="15">
        <f>'WEEKLY COMPETITIVE REPORT'!P22/Y4</f>
        <v>6268.391679350583</v>
      </c>
      <c r="Q22" s="15">
        <f>'WEEKLY COMPETITIVE REPORT'!Q22/Y4</f>
        <v>0</v>
      </c>
      <c r="R22" s="23">
        <f>'WEEKLY COMPETITIVE REPORT'!R22</f>
        <v>1114</v>
      </c>
      <c r="S22" s="23">
        <f>'WEEKLY COMPETITIVE REPORT'!S22</f>
        <v>0</v>
      </c>
      <c r="T22" s="65">
        <f>'WEEKLY COMPETITIVE REPORT'!T22</f>
        <v>0</v>
      </c>
      <c r="U22" s="15">
        <f>'WEEKLY COMPETITIVE REPORT'!U22/Y4</f>
        <v>761.0350076103501</v>
      </c>
      <c r="V22" s="15">
        <f t="shared" si="4"/>
        <v>1044.7319465584305</v>
      </c>
      <c r="W22" s="26">
        <f t="shared" si="5"/>
        <v>7029.426686960934</v>
      </c>
      <c r="X22" s="23">
        <f>'WEEKLY COMPETITIVE REPORT'!X22</f>
        <v>131</v>
      </c>
      <c r="Y22" s="57">
        <f>'WEEKLY COMPETITIVE REPORT'!Y22</f>
        <v>1245</v>
      </c>
    </row>
    <row r="23" spans="1:25" ht="12.75">
      <c r="A23" s="51">
        <v>10</v>
      </c>
      <c r="B23" s="4" t="str">
        <f>'WEEKLY COMPETITIVE REPORT'!B23</f>
        <v>New</v>
      </c>
      <c r="C23" s="4" t="str">
        <f>'WEEKLY COMPETITIVE REPORT'!C23</f>
        <v>DAS WEISSE BAND</v>
      </c>
      <c r="D23" s="4" t="str">
        <f>'WEEKLY COMPETITIVE REPORT'!D23</f>
        <v>BELI TRAK</v>
      </c>
      <c r="E23" s="4" t="str">
        <f>'WEEKLY COMPETITIVE REPORT'!E23</f>
        <v>INDEP</v>
      </c>
      <c r="F23" s="4" t="str">
        <f>'WEEKLY COMPETITIVE REPORT'!F23</f>
        <v>CF</v>
      </c>
      <c r="G23" s="38">
        <f>'WEEKLY COMPETITIVE REPORT'!G23</f>
        <v>1</v>
      </c>
      <c r="H23" s="38">
        <f>'WEEKLY COMPETITIVE REPORT'!H23</f>
        <v>1</v>
      </c>
      <c r="I23" s="15">
        <f>'WEEKLY COMPETITIVE REPORT'!I23/Y4</f>
        <v>1464.992389649924</v>
      </c>
      <c r="J23" s="15">
        <f>'WEEKLY COMPETITIVE REPORT'!J23/Y4</f>
        <v>0</v>
      </c>
      <c r="K23" s="23">
        <f>'WEEKLY COMPETITIVE REPORT'!K23</f>
        <v>248</v>
      </c>
      <c r="L23" s="23">
        <f>'WEEKLY COMPETITIVE REPORT'!L23</f>
        <v>0</v>
      </c>
      <c r="M23" s="65">
        <f>'WEEKLY COMPETITIVE REPORT'!M23</f>
        <v>0</v>
      </c>
      <c r="N23" s="15">
        <f t="shared" si="3"/>
        <v>1464.992389649924</v>
      </c>
      <c r="O23" s="38">
        <f>'WEEKLY COMPETITIVE REPORT'!O23</f>
        <v>1</v>
      </c>
      <c r="P23" s="15">
        <f>'WEEKLY COMPETITIVE REPORT'!P23/Y4</f>
        <v>4037.290715372907</v>
      </c>
      <c r="Q23" s="15">
        <f>'WEEKLY COMPETITIVE REPORT'!Q23/Y4</f>
        <v>0</v>
      </c>
      <c r="R23" s="23">
        <f>'WEEKLY COMPETITIVE REPORT'!R23</f>
        <v>690</v>
      </c>
      <c r="S23" s="23">
        <f>'WEEKLY COMPETITIVE REPORT'!S23</f>
        <v>0</v>
      </c>
      <c r="T23" s="65">
        <f>'WEEKLY COMPETITIVE REPORT'!T23</f>
        <v>0</v>
      </c>
      <c r="U23" s="15">
        <f>'WEEKLY COMPETITIVE REPORT'!U23/Y4</f>
        <v>9020.801623541349</v>
      </c>
      <c r="V23" s="15">
        <f t="shared" si="4"/>
        <v>4037.290715372907</v>
      </c>
      <c r="W23" s="26">
        <f t="shared" si="5"/>
        <v>13058.092338914255</v>
      </c>
      <c r="X23" s="23">
        <f>'WEEKLY COMPETITIVE REPORT'!X23</f>
        <v>1841</v>
      </c>
      <c r="Y23" s="57">
        <f>'WEEKLY COMPETITIVE REPORT'!Y23</f>
        <v>2531</v>
      </c>
    </row>
    <row r="24" spans="1:25" ht="12.75">
      <c r="A24" s="51">
        <v>11</v>
      </c>
      <c r="B24" s="4">
        <f>'WEEKLY COMPETITIVE REPORT'!B24</f>
        <v>8</v>
      </c>
      <c r="C24" s="4" t="str">
        <f>'WEEKLY COMPETITIVE REPORT'!C24</f>
        <v>BACK UP PLAN</v>
      </c>
      <c r="D24" s="4" t="str">
        <f>'WEEKLY COMPETITIVE REPORT'!D24</f>
        <v>REZERVNI NACRT</v>
      </c>
      <c r="E24" s="4" t="str">
        <f>'WEEKLY COMPETITIVE REPORT'!E24</f>
        <v>SONY</v>
      </c>
      <c r="F24" s="4" t="str">
        <f>'WEEKLY COMPETITIVE REPORT'!F24</f>
        <v>CF</v>
      </c>
      <c r="G24" s="38">
        <f>'WEEKLY COMPETITIVE REPORT'!G24</f>
        <v>9</v>
      </c>
      <c r="H24" s="38">
        <f>'WEEKLY COMPETITIVE REPORT'!H24</f>
        <v>7</v>
      </c>
      <c r="I24" s="15">
        <f>'WEEKLY COMPETITIVE REPORT'!I24/Y4</f>
        <v>1273.4652460679858</v>
      </c>
      <c r="J24" s="15">
        <f>'WEEKLY COMPETITIVE REPORT'!J24/Y4</f>
        <v>3802.6382546930495</v>
      </c>
      <c r="K24" s="23">
        <f>'WEEKLY COMPETITIVE REPORT'!K24</f>
        <v>217</v>
      </c>
      <c r="L24" s="23">
        <f>'WEEKLY COMPETITIVE REPORT'!L24</f>
        <v>662</v>
      </c>
      <c r="M24" s="65">
        <f>'WEEKLY COMPETITIVE REPORT'!M24</f>
        <v>-66.51100733822548</v>
      </c>
      <c r="N24" s="15">
        <f t="shared" si="3"/>
        <v>181.92360658114083</v>
      </c>
      <c r="O24" s="38">
        <f>'WEEKLY COMPETITIVE REPORT'!O24</f>
        <v>7</v>
      </c>
      <c r="P24" s="15">
        <f>'WEEKLY COMPETITIVE REPORT'!P24/Y4</f>
        <v>2313.5464231354645</v>
      </c>
      <c r="Q24" s="15">
        <f>'WEEKLY COMPETITIVE REPORT'!Q24/Y4</f>
        <v>5989.3455098934555</v>
      </c>
      <c r="R24" s="23">
        <f>'WEEKLY COMPETITIVE REPORT'!R24</f>
        <v>418</v>
      </c>
      <c r="S24" s="23">
        <f>'WEEKLY COMPETITIVE REPORT'!S24</f>
        <v>1107</v>
      </c>
      <c r="T24" s="65">
        <f>'WEEKLY COMPETITIVE REPORT'!T24</f>
        <v>-61.3722998729352</v>
      </c>
      <c r="U24" s="15">
        <f>'WEEKLY COMPETITIVE REPORT'!U24/Y4</f>
        <v>150573.31303906647</v>
      </c>
      <c r="V24" s="15">
        <f t="shared" si="4"/>
        <v>330.5066318764949</v>
      </c>
      <c r="W24" s="26">
        <f t="shared" si="5"/>
        <v>152886.85946220194</v>
      </c>
      <c r="X24" s="23">
        <f>'WEEKLY COMPETITIVE REPORT'!X24</f>
        <v>26985</v>
      </c>
      <c r="Y24" s="57">
        <f>'WEEKLY COMPETITIVE REPORT'!Y24</f>
        <v>27403</v>
      </c>
    </row>
    <row r="25" spans="1:25" ht="12.75">
      <c r="A25" s="51">
        <v>12</v>
      </c>
      <c r="B25" s="4">
        <f>'WEEKLY COMPETITIVE REPORT'!B25</f>
        <v>0</v>
      </c>
      <c r="C25" s="4">
        <f>'WEEKLY COMPETITIVE REPORT'!C25</f>
        <v>0</v>
      </c>
      <c r="D25" s="4">
        <f>'WEEKLY COMPETITIVE REPORT'!D25</f>
        <v>0</v>
      </c>
      <c r="E25" s="4">
        <f>'WEEKLY COMPETITIVE REPORT'!E25</f>
        <v>0</v>
      </c>
      <c r="F25" s="4">
        <f>'WEEKLY COMPETITIVE REPORT'!F25</f>
        <v>0</v>
      </c>
      <c r="G25" s="38">
        <f>'WEEKLY COMPETITIVE REPORT'!G25</f>
        <v>0</v>
      </c>
      <c r="H25" s="38">
        <f>'WEEKLY COMPETITIVE REPORT'!H25</f>
        <v>0</v>
      </c>
      <c r="I25" s="15">
        <f>'WEEKLY COMPETITIVE REPORT'!I25/Y4</f>
        <v>0</v>
      </c>
      <c r="J25" s="15">
        <f>'WEEKLY COMPETITIVE REPORT'!J25/Y4</f>
        <v>0</v>
      </c>
      <c r="K25" s="23">
        <f>'WEEKLY COMPETITIVE REPORT'!K25</f>
        <v>0</v>
      </c>
      <c r="L25" s="23">
        <f>'WEEKLY COMPETITIVE REPORT'!L25</f>
        <v>0</v>
      </c>
      <c r="M25" s="65">
        <f>'WEEKLY COMPETITIVE REPORT'!M25</f>
        <v>0</v>
      </c>
      <c r="N25" s="15" t="e">
        <f t="shared" si="3"/>
        <v>#DIV/0!</v>
      </c>
      <c r="O25" s="38">
        <f>'WEEKLY COMPETITIVE REPORT'!O25</f>
        <v>0</v>
      </c>
      <c r="P25" s="15">
        <f>'WEEKLY COMPETITIVE REPORT'!P25/Y4</f>
        <v>0</v>
      </c>
      <c r="Q25" s="15">
        <f>'WEEKLY COMPETITIVE REPORT'!Q25/Y4</f>
        <v>0</v>
      </c>
      <c r="R25" s="23">
        <f>'WEEKLY COMPETITIVE REPORT'!R25</f>
        <v>0</v>
      </c>
      <c r="S25" s="23">
        <f>'WEEKLY COMPETITIVE REPORT'!S25</f>
        <v>0</v>
      </c>
      <c r="T25" s="65">
        <f>'WEEKLY COMPETITIVE REPORT'!T25</f>
        <v>0</v>
      </c>
      <c r="U25" s="15">
        <f>'WEEKLY COMPETITIVE REPORT'!U25/Y4</f>
        <v>0</v>
      </c>
      <c r="V25" s="15" t="e">
        <f t="shared" si="4"/>
        <v>#DIV/0!</v>
      </c>
      <c r="W25" s="26">
        <f t="shared" si="5"/>
        <v>0</v>
      </c>
      <c r="X25" s="23">
        <f>'WEEKLY COMPETITIVE REPORT'!X25</f>
        <v>0</v>
      </c>
      <c r="Y25" s="57">
        <f>'WEEKLY COMPETITIVE REPORT'!Y25</f>
        <v>0</v>
      </c>
    </row>
    <row r="26" spans="1:25" ht="12.75" customHeight="1">
      <c r="A26" s="51">
        <v>13</v>
      </c>
      <c r="B26" s="4">
        <f>'WEEKLY COMPETITIVE REPORT'!B26</f>
        <v>0</v>
      </c>
      <c r="C26" s="4">
        <f>'WEEKLY COMPETITIVE REPORT'!C26</f>
        <v>0</v>
      </c>
      <c r="D26" s="4">
        <f>'WEEKLY COMPETITIVE REPORT'!D26</f>
        <v>0</v>
      </c>
      <c r="E26" s="4">
        <f>'WEEKLY COMPETITIVE REPORT'!E26</f>
        <v>0</v>
      </c>
      <c r="F26" s="4">
        <f>'WEEKLY COMPETITIVE REPORT'!F26</f>
        <v>0</v>
      </c>
      <c r="G26" s="38">
        <f>'WEEKLY COMPETITIVE REPORT'!G26</f>
        <v>0</v>
      </c>
      <c r="H26" s="38">
        <f>'WEEKLY COMPETITIVE REPORT'!H26</f>
        <v>0</v>
      </c>
      <c r="I26" s="15">
        <f>'WEEKLY COMPETITIVE REPORT'!I26/Y4</f>
        <v>0</v>
      </c>
      <c r="J26" s="15">
        <f>'WEEKLY COMPETITIVE REPORT'!J26/Y4</f>
        <v>0</v>
      </c>
      <c r="K26" s="23">
        <f>'WEEKLY COMPETITIVE REPORT'!K26</f>
        <v>0</v>
      </c>
      <c r="L26" s="23">
        <f>'WEEKLY COMPETITIVE REPORT'!L26</f>
        <v>0</v>
      </c>
      <c r="M26" s="65">
        <f>'WEEKLY COMPETITIVE REPORT'!M26</f>
        <v>0</v>
      </c>
      <c r="N26" s="15" t="e">
        <f t="shared" si="3"/>
        <v>#DIV/0!</v>
      </c>
      <c r="O26" s="38">
        <f>'WEEKLY COMPETITIVE REPORT'!O26</f>
        <v>0</v>
      </c>
      <c r="P26" s="15">
        <f>'WEEKLY COMPETITIVE REPORT'!P26/Y4</f>
        <v>0</v>
      </c>
      <c r="Q26" s="15">
        <f>'WEEKLY COMPETITIVE REPORT'!Q26/Y4</f>
        <v>0</v>
      </c>
      <c r="R26" s="23">
        <f>'WEEKLY COMPETITIVE REPORT'!R26</f>
        <v>0</v>
      </c>
      <c r="S26" s="23">
        <f>'WEEKLY COMPETITIVE REPORT'!S26</f>
        <v>0</v>
      </c>
      <c r="T26" s="65">
        <f>'WEEKLY COMPETITIVE REPORT'!T26</f>
        <v>0</v>
      </c>
      <c r="U26" s="15">
        <f>'WEEKLY COMPETITIVE REPORT'!U26/Y4</f>
        <v>0</v>
      </c>
      <c r="V26" s="15" t="e">
        <f t="shared" si="4"/>
        <v>#DIV/0!</v>
      </c>
      <c r="W26" s="26">
        <f t="shared" si="5"/>
        <v>0</v>
      </c>
      <c r="X26" s="23">
        <f>'WEEKLY COMPETITIVE REPORT'!X26</f>
        <v>0</v>
      </c>
      <c r="Y26" s="57">
        <f>'WEEKLY COMPETITIVE REPORT'!Y26</f>
        <v>0</v>
      </c>
    </row>
    <row r="27" spans="1:25" ht="12.75" customHeight="1">
      <c r="A27" s="51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4">
        <f>'WEEKLY COMPETITIVE REPORT'!F27</f>
        <v>0</v>
      </c>
      <c r="G27" s="38">
        <f>'WEEKLY COMPETITIVE REPORT'!G27</f>
        <v>0</v>
      </c>
      <c r="H27" s="38">
        <f>'WEEKLY COMPETITIVE REPORT'!H27</f>
        <v>0</v>
      </c>
      <c r="I27" s="15">
        <f>'WEEKLY COMPETITIVE REPORT'!I27/Y4</f>
        <v>0</v>
      </c>
      <c r="J27" s="15">
        <f>'WEEKLY COMPETITIVE REPORT'!J27/Y17</f>
        <v>0</v>
      </c>
      <c r="K27" s="23">
        <f>'WEEKLY COMPETITIVE REPORT'!K27</f>
        <v>0</v>
      </c>
      <c r="L27" s="23">
        <f>'WEEKLY COMPETITIVE REPORT'!L27</f>
        <v>0</v>
      </c>
      <c r="M27" s="65">
        <f>'WEEKLY COMPETITIVE REPORT'!M27</f>
        <v>0</v>
      </c>
      <c r="N27" s="15" t="e">
        <f t="shared" si="3"/>
        <v>#DIV/0!</v>
      </c>
      <c r="O27" s="38">
        <f>'WEEKLY COMPETITIVE REPORT'!O27</f>
        <v>0</v>
      </c>
      <c r="P27" s="15">
        <f>'WEEKLY COMPETITIVE REPORT'!P27/Y4</f>
        <v>0</v>
      </c>
      <c r="Q27" s="15">
        <f>'WEEKLY COMPETITIVE REPORT'!Q27/Y17</f>
        <v>0</v>
      </c>
      <c r="R27" s="23">
        <f>'WEEKLY COMPETITIVE REPORT'!R27</f>
        <v>0</v>
      </c>
      <c r="S27" s="23">
        <f>'WEEKLY COMPETITIVE REPORT'!S27</f>
        <v>0</v>
      </c>
      <c r="T27" s="65">
        <f>'WEEKLY COMPETITIVE REPORT'!T27</f>
        <v>0</v>
      </c>
      <c r="U27" s="15">
        <f>'WEEKLY COMPETITIVE REPORT'!U27/Y17</f>
        <v>0</v>
      </c>
      <c r="V27" s="15" t="e">
        <f t="shared" si="4"/>
        <v>#DIV/0!</v>
      </c>
      <c r="W27" s="26">
        <f t="shared" si="5"/>
        <v>0</v>
      </c>
      <c r="X27" s="23">
        <f>'WEEKLY COMPETITIVE REPORT'!X27</f>
        <v>0</v>
      </c>
      <c r="Y27" s="57">
        <f>'WEEKLY COMPETITIVE REPORT'!Y27</f>
        <v>0</v>
      </c>
    </row>
    <row r="28" spans="1:25" ht="12.75">
      <c r="A28" s="51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8">
        <f>'WEEKLY COMPETITIVE REPORT'!G28</f>
        <v>0</v>
      </c>
      <c r="H28" s="38">
        <f>'WEEKLY COMPETITIVE REPORT'!H28</f>
        <v>0</v>
      </c>
      <c r="I28" s="15">
        <f>'WEEKLY COMPETITIVE REPORT'!I28/Y4</f>
        <v>0</v>
      </c>
      <c r="J28" s="15">
        <f>'WEEKLY COMPETITIVE REPORT'!J28/Y17</f>
        <v>0</v>
      </c>
      <c r="K28" s="23">
        <f>'WEEKLY COMPETITIVE REPORT'!K28</f>
        <v>0</v>
      </c>
      <c r="L28" s="23">
        <f>'WEEKLY COMPETITIVE REPORT'!L28</f>
        <v>0</v>
      </c>
      <c r="M28" s="65">
        <f>'WEEKLY COMPETITIVE REPORT'!M28</f>
        <v>0</v>
      </c>
      <c r="N28" s="15" t="e">
        <f t="shared" si="3"/>
        <v>#DIV/0!</v>
      </c>
      <c r="O28" s="38">
        <f>'WEEKLY COMPETITIVE REPORT'!O28</f>
        <v>0</v>
      </c>
      <c r="P28" s="15">
        <f>'WEEKLY COMPETITIVE REPORT'!P28/Y4</f>
        <v>0</v>
      </c>
      <c r="Q28" s="15">
        <f>'WEEKLY COMPETITIVE REPORT'!Q28/Y17</f>
        <v>0</v>
      </c>
      <c r="R28" s="23">
        <f>'WEEKLY COMPETITIVE REPORT'!R28</f>
        <v>0</v>
      </c>
      <c r="S28" s="23">
        <f>'WEEKLY COMPETITIVE REPORT'!S28</f>
        <v>0</v>
      </c>
      <c r="T28" s="65">
        <f>'WEEKLY COMPETITIVE REPORT'!T28</f>
        <v>0</v>
      </c>
      <c r="U28" s="15">
        <f>'WEEKLY COMPETITIVE REPORT'!U28/Y17</f>
        <v>0</v>
      </c>
      <c r="V28" s="15" t="e">
        <f t="shared" si="4"/>
        <v>#DIV/0!</v>
      </c>
      <c r="W28" s="26">
        <f t="shared" si="5"/>
        <v>0</v>
      </c>
      <c r="X28" s="23">
        <f>'WEEKLY COMPETITIVE REPORT'!X28</f>
        <v>0</v>
      </c>
      <c r="Y28" s="57">
        <f>'WEEKLY COMPETITIVE REPORT'!Y28</f>
        <v>0</v>
      </c>
    </row>
    <row r="29" spans="1:25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8">
        <f>'WEEKLY COMPETITIVE REPORT'!G29</f>
        <v>0</v>
      </c>
      <c r="H29" s="38">
        <f>'WEEKLY COMPETITIVE REPORT'!H29</f>
        <v>0</v>
      </c>
      <c r="I29" s="15">
        <f>'WEEKLY COMPETITIVE REPORT'!I29/Y4</f>
        <v>0</v>
      </c>
      <c r="J29" s="15">
        <f>'WEEKLY COMPETITIVE REPORT'!J29/Y17</f>
        <v>0</v>
      </c>
      <c r="K29" s="23">
        <f>'WEEKLY COMPETITIVE REPORT'!K29</f>
        <v>0</v>
      </c>
      <c r="L29" s="23">
        <f>'WEEKLY COMPETITIVE REPORT'!L29</f>
        <v>0</v>
      </c>
      <c r="M29" s="65">
        <f>'WEEKLY COMPETITIVE REPORT'!M29</f>
        <v>0</v>
      </c>
      <c r="N29" s="15" t="e">
        <f t="shared" si="3"/>
        <v>#DIV/0!</v>
      </c>
      <c r="O29" s="38">
        <f>'WEEKLY COMPETITIVE REPORT'!O29</f>
        <v>0</v>
      </c>
      <c r="P29" s="15">
        <f>'WEEKLY COMPETITIVE REPORT'!P29/Y4</f>
        <v>0</v>
      </c>
      <c r="Q29" s="15">
        <f>'WEEKLY COMPETITIVE REPORT'!Q29/Y17</f>
        <v>0</v>
      </c>
      <c r="R29" s="23">
        <f>'WEEKLY COMPETITIVE REPORT'!R29</f>
        <v>0</v>
      </c>
      <c r="S29" s="23">
        <f>'WEEKLY COMPETITIVE REPORT'!S29</f>
        <v>0</v>
      </c>
      <c r="T29" s="65">
        <f>'WEEKLY COMPETITIVE REPORT'!T29</f>
        <v>0</v>
      </c>
      <c r="U29" s="15">
        <f>'WEEKLY COMPETITIVE REPORT'!U29/Y4</f>
        <v>0</v>
      </c>
      <c r="V29" s="15" t="e">
        <f t="shared" si="4"/>
        <v>#DIV/0!</v>
      </c>
      <c r="W29" s="26">
        <f t="shared" si="5"/>
        <v>0</v>
      </c>
      <c r="X29" s="23">
        <f>'WEEKLY COMPETITIVE REPORT'!X29</f>
        <v>0</v>
      </c>
      <c r="Y29" s="57">
        <f>'WEEKLY COMPETITIVE REPORT'!Y29</f>
        <v>0</v>
      </c>
    </row>
    <row r="30" spans="1:25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8">
        <f>'WEEKLY COMPETITIVE REPORT'!G30</f>
        <v>0</v>
      </c>
      <c r="H30" s="38">
        <f>'WEEKLY COMPETITIVE REPORT'!H30</f>
        <v>0</v>
      </c>
      <c r="I30" s="15">
        <f>'WEEKLY COMPETITIVE REPORT'!I30/Y4</f>
        <v>0</v>
      </c>
      <c r="J30" s="15">
        <f>'WEEKLY COMPETITIVE REPORT'!J30/Y17</f>
        <v>0</v>
      </c>
      <c r="K30" s="23">
        <f>'WEEKLY COMPETITIVE REPORT'!K30</f>
        <v>0</v>
      </c>
      <c r="L30" s="23">
        <f>'WEEKLY COMPETITIVE REPORT'!L30</f>
        <v>0</v>
      </c>
      <c r="M30" s="65">
        <f>'WEEKLY COMPETITIVE REPORT'!M30</f>
        <v>0</v>
      </c>
      <c r="N30" s="15" t="e">
        <f t="shared" si="3"/>
        <v>#DIV/0!</v>
      </c>
      <c r="O30" s="38">
        <f>'WEEKLY COMPETITIVE REPORT'!O30</f>
        <v>0</v>
      </c>
      <c r="P30" s="15">
        <f>'WEEKLY COMPETITIVE REPORT'!P30/Y4</f>
        <v>0</v>
      </c>
      <c r="Q30" s="15">
        <f>'WEEKLY COMPETITIVE REPORT'!Q30/Y17</f>
        <v>0</v>
      </c>
      <c r="R30" s="23">
        <f>'WEEKLY COMPETITIVE REPORT'!R30</f>
        <v>0</v>
      </c>
      <c r="S30" s="23">
        <f>'WEEKLY COMPETITIVE REPORT'!S30</f>
        <v>0</v>
      </c>
      <c r="T30" s="65">
        <f>'WEEKLY COMPETITIVE REPORT'!T30</f>
        <v>0</v>
      </c>
      <c r="U30" s="15">
        <f>'WEEKLY COMPETITIVE REPORT'!U30/Y4</f>
        <v>0</v>
      </c>
      <c r="V30" s="15" t="e">
        <f t="shared" si="4"/>
        <v>#DIV/0!</v>
      </c>
      <c r="W30" s="26">
        <f t="shared" si="5"/>
        <v>0</v>
      </c>
      <c r="X30" s="23">
        <f>'WEEKLY COMPETITIVE REPORT'!X30</f>
        <v>0</v>
      </c>
      <c r="Y30" s="57">
        <f>'WEEKLY COMPETITIVE REPORT'!Y30</f>
        <v>0</v>
      </c>
    </row>
    <row r="31" spans="1:25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8">
        <f>'WEEKLY COMPETITIVE REPORT'!G31</f>
        <v>0</v>
      </c>
      <c r="H31" s="38">
        <f>'WEEKLY COMPETITIVE REPORT'!H31</f>
        <v>0</v>
      </c>
      <c r="I31" s="15">
        <f>'WEEKLY COMPETITIVE REPORT'!I31/Y4</f>
        <v>0</v>
      </c>
      <c r="J31" s="15">
        <f>'WEEKLY COMPETITIVE REPORT'!J31/Y17</f>
        <v>0</v>
      </c>
      <c r="K31" s="23">
        <f>'WEEKLY COMPETITIVE REPORT'!K31</f>
        <v>0</v>
      </c>
      <c r="L31" s="23">
        <f>'WEEKLY COMPETITIVE REPORT'!L31</f>
        <v>0</v>
      </c>
      <c r="M31" s="65">
        <f>'WEEKLY COMPETITIVE REPORT'!M31</f>
        <v>0</v>
      </c>
      <c r="N31" s="15" t="e">
        <f t="shared" si="3"/>
        <v>#DIV/0!</v>
      </c>
      <c r="O31" s="38">
        <f>'WEEKLY COMPETITIVE REPORT'!O31</f>
        <v>0</v>
      </c>
      <c r="P31" s="15">
        <f>'WEEKLY COMPETITIVE REPORT'!P31/Y4</f>
        <v>0</v>
      </c>
      <c r="Q31" s="15">
        <f>'WEEKLY COMPETITIVE REPORT'!Q31/Y17</f>
        <v>0</v>
      </c>
      <c r="R31" s="23">
        <f>'WEEKLY COMPETITIVE REPORT'!R31</f>
        <v>0</v>
      </c>
      <c r="S31" s="23">
        <f>'WEEKLY COMPETITIVE REPORT'!S31</f>
        <v>0</v>
      </c>
      <c r="T31" s="65">
        <f>'WEEKLY COMPETITIVE REPORT'!T31</f>
        <v>0</v>
      </c>
      <c r="U31" s="15">
        <f>'WEEKLY COMPETITIVE REPORT'!U31/Y4</f>
        <v>0</v>
      </c>
      <c r="V31" s="15" t="e">
        <f t="shared" si="4"/>
        <v>#DIV/0!</v>
      </c>
      <c r="W31" s="26">
        <f t="shared" si="5"/>
        <v>0</v>
      </c>
      <c r="X31" s="23">
        <f>'WEEKLY COMPETITIVE REPORT'!X31</f>
        <v>0</v>
      </c>
      <c r="Y31" s="57">
        <f>'WEEKLY COMPETITIVE REPORT'!Y31</f>
        <v>0</v>
      </c>
    </row>
    <row r="32" spans="1:25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8">
        <f>'WEEKLY COMPETITIVE REPORT'!G32</f>
        <v>0</v>
      </c>
      <c r="H32" s="38">
        <f>'WEEKLY COMPETITIVE REPORT'!H32</f>
        <v>0</v>
      </c>
      <c r="I32" s="15">
        <f>'WEEKLY COMPETITIVE REPORT'!I32/Y4</f>
        <v>0</v>
      </c>
      <c r="J32" s="15">
        <f>'WEEKLY COMPETITIVE REPORT'!J32/Y17</f>
        <v>0</v>
      </c>
      <c r="K32" s="23">
        <f>'WEEKLY COMPETITIVE REPORT'!K32</f>
        <v>0</v>
      </c>
      <c r="L32" s="23">
        <f>'WEEKLY COMPETITIVE REPORT'!L32</f>
        <v>0</v>
      </c>
      <c r="M32" s="65">
        <f>'WEEKLY COMPETITIVE REPORT'!M32</f>
        <v>0</v>
      </c>
      <c r="N32" s="15" t="e">
        <f t="shared" si="3"/>
        <v>#DIV/0!</v>
      </c>
      <c r="O32" s="38">
        <f>'WEEKLY COMPETITIVE REPORT'!O32</f>
        <v>0</v>
      </c>
      <c r="P32" s="15">
        <f>'WEEKLY COMPETITIVE REPORT'!P32/Y4</f>
        <v>0</v>
      </c>
      <c r="Q32" s="15">
        <f>'WEEKLY COMPETITIVE REPORT'!Q32/Y17</f>
        <v>0</v>
      </c>
      <c r="R32" s="23">
        <f>'WEEKLY COMPETITIVE REPORT'!R32</f>
        <v>0</v>
      </c>
      <c r="S32" s="23">
        <f>'WEEKLY COMPETITIVE REPORT'!S32</f>
        <v>0</v>
      </c>
      <c r="T32" s="65">
        <f>'WEEKLY COMPETITIVE REPORT'!T32</f>
        <v>0</v>
      </c>
      <c r="U32" s="15">
        <f>'WEEKLY COMPETITIVE REPORT'!U32/Y4</f>
        <v>0</v>
      </c>
      <c r="V32" s="15" t="e">
        <f t="shared" si="4"/>
        <v>#DIV/0!</v>
      </c>
      <c r="W32" s="26">
        <f t="shared" si="5"/>
        <v>0</v>
      </c>
      <c r="X32" s="23">
        <f>'WEEKLY COMPETITIVE REPORT'!X32</f>
        <v>0</v>
      </c>
      <c r="Y32" s="57">
        <f>'WEEKLY COMPETITIVE REPORT'!Y32</f>
        <v>0</v>
      </c>
    </row>
    <row r="33" spans="1:25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8">
        <f>'WEEKLY COMPETITIVE REPORT'!G33</f>
        <v>0</v>
      </c>
      <c r="H33" s="38">
        <f>'WEEKLY COMPETITIVE REPORT'!H33</f>
        <v>0</v>
      </c>
      <c r="I33" s="15">
        <f>'WEEKLY COMPETITIVE REPORT'!I33/Y4</f>
        <v>0</v>
      </c>
      <c r="J33" s="15">
        <f>'WEEKLY COMPETITIVE REPORT'!J33/Y17</f>
        <v>0</v>
      </c>
      <c r="K33" s="23">
        <f>'WEEKLY COMPETITIVE REPORT'!K33</f>
        <v>0</v>
      </c>
      <c r="L33" s="23">
        <f>'WEEKLY COMPETITIVE REPORT'!L33</f>
        <v>0</v>
      </c>
      <c r="M33" s="65">
        <f>'WEEKLY COMPETITIVE REPORT'!M33</f>
        <v>0</v>
      </c>
      <c r="N33" s="15" t="e">
        <f t="shared" si="3"/>
        <v>#DIV/0!</v>
      </c>
      <c r="O33" s="38">
        <f>'WEEKLY COMPETITIVE REPORT'!O33</f>
        <v>0</v>
      </c>
      <c r="P33" s="15">
        <f>'WEEKLY COMPETITIVE REPORT'!P33/Y4</f>
        <v>0</v>
      </c>
      <c r="Q33" s="15">
        <f>'WEEKLY COMPETITIVE REPORT'!Q33/Y17</f>
        <v>0</v>
      </c>
      <c r="R33" s="23">
        <f>'WEEKLY COMPETITIVE REPORT'!R33</f>
        <v>0</v>
      </c>
      <c r="S33" s="23">
        <f>'WEEKLY COMPETITIVE REPORT'!S33</f>
        <v>0</v>
      </c>
      <c r="T33" s="65">
        <f>'WEEKLY COMPETITIVE REPORT'!T33</f>
        <v>0</v>
      </c>
      <c r="U33" s="15">
        <f>'WEEKLY COMPETITIVE REPORT'!U33/Y4</f>
        <v>0</v>
      </c>
      <c r="V33" s="15" t="e">
        <f t="shared" si="4"/>
        <v>#DIV/0!</v>
      </c>
      <c r="W33" s="26">
        <f t="shared" si="5"/>
        <v>0</v>
      </c>
      <c r="X33" s="23">
        <f>'WEEKLY COMPETITIVE REPORT'!X33</f>
        <v>0</v>
      </c>
      <c r="Y33" s="57">
        <f>'WEEKLY COMPETITIVE REPORT'!Y33</f>
        <v>0</v>
      </c>
    </row>
    <row r="34" spans="1:25" s="37" customFormat="1" ht="12.75" thickBot="1">
      <c r="A34" s="34"/>
      <c r="B34" s="35"/>
      <c r="C34" s="58" t="str">
        <f>'WEEKLY COMPETITIVE REPORT'!C34</f>
        <v>T O T A L</v>
      </c>
      <c r="D34" s="58"/>
      <c r="E34" s="58">
        <f>'WEEKLY COMPETITIVE REPORT'!E34</f>
        <v>0</v>
      </c>
      <c r="F34" s="58">
        <f>'WEEKLY COMPETITIVE REPORT'!F34</f>
        <v>0</v>
      </c>
      <c r="G34" s="59">
        <f>'WEEKLY COMPETITIVE REPORT'!G34</f>
        <v>0</v>
      </c>
      <c r="H34" s="41">
        <f>'WEEKLY COMPETITIVE REPORT'!H34</f>
        <v>115</v>
      </c>
      <c r="I34" s="33">
        <f>SUM(I14:I33)</f>
        <v>123967.52917300865</v>
      </c>
      <c r="J34" s="32">
        <f>SUM(J14:J33)</f>
        <v>90183.91679350584</v>
      </c>
      <c r="K34" s="32">
        <f>SUM(K14:K33)</f>
        <v>20081</v>
      </c>
      <c r="L34" s="32">
        <f>SUM(L14:L33)</f>
        <v>14518</v>
      </c>
      <c r="M34" s="65">
        <f>'WEEKLY COMPETITIVE REPORT'!M34</f>
        <v>36.85257011635886</v>
      </c>
      <c r="N34" s="33">
        <f>I34/H34</f>
        <v>1077.9785145479013</v>
      </c>
      <c r="O34" s="41">
        <f>'WEEKLY COMPETITIVE REPORT'!O34</f>
        <v>115</v>
      </c>
      <c r="P34" s="32">
        <f>SUM(P14:P33)</f>
        <v>261196.0933536276</v>
      </c>
      <c r="Q34" s="32">
        <f>SUM(Q14:Q33)</f>
        <v>167723.2369355657</v>
      </c>
      <c r="R34" s="32">
        <f>SUM(R14:R33)</f>
        <v>46416</v>
      </c>
      <c r="S34" s="32">
        <f>SUM(S14:S33)</f>
        <v>29418</v>
      </c>
      <c r="T34" s="66">
        <f>P34/Q34-100%</f>
        <v>0.5573041525186602</v>
      </c>
      <c r="U34" s="32">
        <f>SUM(U14:U33)</f>
        <v>1746447.2349061393</v>
      </c>
      <c r="V34" s="33">
        <f>P34/O34</f>
        <v>2271.270376988066</v>
      </c>
      <c r="W34" s="32">
        <f>SUM(W14:W33)</f>
        <v>2007643.328259767</v>
      </c>
      <c r="X34" s="32">
        <f>SUM(X14:X33)</f>
        <v>307290</v>
      </c>
      <c r="Y34" s="36">
        <f>SUM(Y14:Y33)</f>
        <v>353706</v>
      </c>
    </row>
    <row r="35" spans="9:12" ht="12.75">
      <c r="I35" s="24"/>
      <c r="J35" s="24"/>
      <c r="K35" s="24"/>
      <c r="L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</cp:lastModifiedBy>
  <cp:lastPrinted>2009-10-01T10:21:10Z</cp:lastPrinted>
  <dcterms:created xsi:type="dcterms:W3CDTF">1998-07-08T11:15:35Z</dcterms:created>
  <dcterms:modified xsi:type="dcterms:W3CDTF">2010-07-08T12:36:09Z</dcterms:modified>
  <cp:category/>
  <cp:version/>
  <cp:contentType/>
  <cp:contentStatus/>
</cp:coreProperties>
</file>