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040" windowHeight="99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<sst xmlns="http://schemas.openxmlformats.org/spreadsheetml/2006/main" count="235" uniqueCount="83">
  <si>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</si>
  <si>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</si>
  <si>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</si>
  <si>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</si>
  <si>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</si>
  <si>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</si>
  <si>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</si>
  <si>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</si>
  <si>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</si>
  <si>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</si>
  <si>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</si>
  <si>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</si>
  <si>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</si>
  <si>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</si>
  <si>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</si>
  <si>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</si>
  <si>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</si>
  <si>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</si>
  <si>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</si>
  <si>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</si>
  <si>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</si>
  <si>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</si>
  <si>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</si>
  <si>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</si>
  <si>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</si>
  <si>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</si>
  <si>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</si>
  <si>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</si>
  <si>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</si>
  <si>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</si>
  <si>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</si>
  <si>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</si>
  <si>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</si>
  <si>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</si>
  <si>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</si>
  <si>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</si>
  <si>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</si>
  <si>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</si>
  <si>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</si>
  <si>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</si>
  <si>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</si>
  <si>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</si>
  <si>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</si>
  <si>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</si>
  <si>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</si>
  <si>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</si>
  <si>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</si>
  <si>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</si>
  <si>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</si>
  <si>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</si>
  <si>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</si>
  <si>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</si>
  <si>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New</t>
  </si>
  <si>
    <t>ROBIN HOOD</t>
  </si>
  <si>
    <t>PRINCE OF PERSIA</t>
  </si>
  <si>
    <t>SHREK FOREVER AFTER</t>
  </si>
  <si>
    <t>SEX and the CITY 2</t>
  </si>
  <si>
    <t>SHREK ZA VEDNO</t>
  </si>
  <si>
    <t>local title</t>
  </si>
  <si>
    <t>PERZIJSKI PRINC: Sipine casa</t>
  </si>
  <si>
    <t>SEKS V MESTU 2</t>
  </si>
  <si>
    <t>THE LAST SONG</t>
  </si>
  <si>
    <t>POSLEDNJA PESEM</t>
  </si>
  <si>
    <t>KILLERS</t>
  </si>
  <si>
    <t>MORILCI</t>
  </si>
  <si>
    <t>FIVIA</t>
  </si>
  <si>
    <t>A NIGHTMARE ON ELM STREET</t>
  </si>
  <si>
    <t>MORA V ULICI BRESTOV</t>
  </si>
  <si>
    <t>NOWHERE BOY</t>
  </si>
  <si>
    <t>OWHERE BOY: ZGODBA O JOHNU LENNONU</t>
  </si>
  <si>
    <t>THE TWILIGHT SAGA: ECLIPSE</t>
  </si>
  <si>
    <t>MRK</t>
  </si>
  <si>
    <t>PREDATORS</t>
  </si>
  <si>
    <t>PREDATORJI</t>
  </si>
  <si>
    <t>FOX</t>
  </si>
  <si>
    <t>LETTERS TO JULIET</t>
  </si>
  <si>
    <t>PISMA JULIJI</t>
  </si>
  <si>
    <t>ALLE ANDEREN</t>
  </si>
  <si>
    <t>VSI DRUGI</t>
  </si>
  <si>
    <t>09 - Jul</t>
  </si>
  <si>
    <t>11 - Jul</t>
  </si>
  <si>
    <t>08 - Jul</t>
  </si>
  <si>
    <t>14 - Jul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</si>
</sst>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F19" sqref="F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3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9"/>
      <c r="F4" s="9"/>
      <c r="G4" s="20" t="s">
        <v>2</v>
      </c>
      <c r="H4" s="21"/>
      <c r="I4" s="21"/>
      <c r="J4" s="21"/>
      <c r="K4" s="85" t="s">
        <v>79</v>
      </c>
      <c r="L4" s="21"/>
      <c r="M4" s="86" t="s">
        <v>80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0.7828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81</v>
      </c>
      <c r="L5" s="8"/>
      <c r="M5" s="87" t="s">
        <v>82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28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40374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58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70</v>
      </c>
      <c r="D14" s="4" t="s">
        <v>71</v>
      </c>
      <c r="E14" s="16" t="s">
        <v>45</v>
      </c>
      <c r="F14" s="16" t="s">
        <v>44</v>
      </c>
      <c r="G14" s="38">
        <v>2</v>
      </c>
      <c r="H14" s="38">
        <v>13</v>
      </c>
      <c r="I14" s="25">
        <v>21541</v>
      </c>
      <c r="J14" s="25">
        <v>51158</v>
      </c>
      <c r="K14" s="25">
        <v>4483</v>
      </c>
      <c r="L14" s="25">
        <v>10565</v>
      </c>
      <c r="M14" s="65">
        <f>(I14/J14*100)-100</f>
        <v>-57.893193635404046</v>
      </c>
      <c r="N14" s="15">
        <f>I14/H14</f>
        <v>1657</v>
      </c>
      <c r="O14" s="39">
        <v>13</v>
      </c>
      <c r="P14" s="15">
        <v>51134</v>
      </c>
      <c r="Q14" s="15">
        <v>109451</v>
      </c>
      <c r="R14" s="15">
        <v>11957</v>
      </c>
      <c r="S14" s="15">
        <v>24801</v>
      </c>
      <c r="T14" s="65">
        <f>(P14/Q14*100)-100</f>
        <v>-53.28137705457237</v>
      </c>
      <c r="U14" s="76">
        <v>119132</v>
      </c>
      <c r="V14" s="15">
        <f>P14/O14</f>
        <v>3933.3846153846152</v>
      </c>
      <c r="W14" s="76">
        <f>SUM(U14,P14)</f>
        <v>170266</v>
      </c>
      <c r="X14" s="76">
        <v>27538</v>
      </c>
      <c r="Y14" s="77">
        <f>SUM(X14,R14)</f>
        <v>39495</v>
      </c>
    </row>
    <row r="15" spans="1:25" ht="12.75">
      <c r="A15" s="73">
        <v>2</v>
      </c>
      <c r="B15" s="73">
        <v>2</v>
      </c>
      <c r="C15" s="4" t="s">
        <v>55</v>
      </c>
      <c r="D15" s="4" t="s">
        <v>57</v>
      </c>
      <c r="E15" s="16" t="s">
        <v>51</v>
      </c>
      <c r="F15" s="16" t="s">
        <v>36</v>
      </c>
      <c r="G15" s="38">
        <v>7</v>
      </c>
      <c r="H15" s="38">
        <v>26</v>
      </c>
      <c r="I15" s="82">
        <v>10186</v>
      </c>
      <c r="J15" s="82">
        <v>12970</v>
      </c>
      <c r="K15" s="94">
        <v>2074</v>
      </c>
      <c r="L15" s="94">
        <v>2576</v>
      </c>
      <c r="M15" s="65">
        <f>(I15/J15*100)-100</f>
        <v>-21.464919043947575</v>
      </c>
      <c r="N15" s="15">
        <f>I15/H15</f>
        <v>391.7692307692308</v>
      </c>
      <c r="O15" s="74">
        <v>26</v>
      </c>
      <c r="P15" s="15">
        <v>21237</v>
      </c>
      <c r="Q15" s="15">
        <v>26509</v>
      </c>
      <c r="R15" s="15">
        <v>4534</v>
      </c>
      <c r="S15" s="15">
        <v>5703</v>
      </c>
      <c r="T15" s="65">
        <f>(P15/Q15*100)-100</f>
        <v>-19.887585348372255</v>
      </c>
      <c r="U15" s="76">
        <v>472615</v>
      </c>
      <c r="V15" s="15">
        <f>P15/O15</f>
        <v>816.8076923076923</v>
      </c>
      <c r="W15" s="76">
        <f>SUM(U15,P15)</f>
        <v>493852</v>
      </c>
      <c r="X15" s="76">
        <v>102755</v>
      </c>
      <c r="Y15" s="77">
        <f>SUM(X15,R15)</f>
        <v>107289</v>
      </c>
    </row>
    <row r="16" spans="1:25" ht="12.75">
      <c r="A16" s="73">
        <v>3</v>
      </c>
      <c r="B16" s="73" t="s">
        <v>52</v>
      </c>
      <c r="C16" s="4" t="s">
        <v>72</v>
      </c>
      <c r="D16" s="4" t="s">
        <v>73</v>
      </c>
      <c r="E16" s="16" t="s">
        <v>74</v>
      </c>
      <c r="F16" s="16" t="s">
        <v>42</v>
      </c>
      <c r="G16" s="38">
        <v>1</v>
      </c>
      <c r="H16" s="38">
        <v>7</v>
      </c>
      <c r="I16" s="15">
        <v>8453</v>
      </c>
      <c r="J16" s="15"/>
      <c r="K16" s="15">
        <v>1789</v>
      </c>
      <c r="L16" s="15"/>
      <c r="M16" s="65"/>
      <c r="N16" s="15">
        <f>I16/H16</f>
        <v>1207.5714285714287</v>
      </c>
      <c r="O16" s="74">
        <v>7</v>
      </c>
      <c r="P16" s="15">
        <v>18368</v>
      </c>
      <c r="Q16" s="15"/>
      <c r="R16" s="15">
        <v>4345</v>
      </c>
      <c r="S16" s="15"/>
      <c r="T16" s="65"/>
      <c r="U16" s="76">
        <v>794</v>
      </c>
      <c r="V16" s="15">
        <f>P16/O16</f>
        <v>2624</v>
      </c>
      <c r="W16" s="76">
        <f>SUM(U16,P16)</f>
        <v>19162</v>
      </c>
      <c r="X16" s="76">
        <v>171</v>
      </c>
      <c r="Y16" s="77">
        <f>SUM(X16,R16)</f>
        <v>4516</v>
      </c>
    </row>
    <row r="17" spans="1:25" ht="12.75">
      <c r="A17" s="73">
        <v>4</v>
      </c>
      <c r="B17" s="73">
        <v>3</v>
      </c>
      <c r="C17" s="4" t="s">
        <v>63</v>
      </c>
      <c r="D17" s="4" t="s">
        <v>64</v>
      </c>
      <c r="E17" s="16" t="s">
        <v>45</v>
      </c>
      <c r="F17" s="16" t="s">
        <v>65</v>
      </c>
      <c r="G17" s="38">
        <v>3</v>
      </c>
      <c r="H17" s="38">
        <v>6</v>
      </c>
      <c r="I17" s="15">
        <v>5240</v>
      </c>
      <c r="J17" s="15">
        <v>9533</v>
      </c>
      <c r="K17" s="15">
        <v>1108</v>
      </c>
      <c r="L17" s="15">
        <v>2001</v>
      </c>
      <c r="M17" s="65">
        <f>(I17/J17*100)-100</f>
        <v>-45.03304311339558</v>
      </c>
      <c r="N17" s="15">
        <f>I17/H17</f>
        <v>873.3333333333334</v>
      </c>
      <c r="O17" s="39">
        <v>6</v>
      </c>
      <c r="P17" s="15">
        <v>12457</v>
      </c>
      <c r="Q17" s="15">
        <v>17883</v>
      </c>
      <c r="R17" s="15">
        <v>3020</v>
      </c>
      <c r="S17" s="15">
        <v>4211</v>
      </c>
      <c r="T17" s="65">
        <f>(P17/Q17*100)-100</f>
        <v>-30.34166526869093</v>
      </c>
      <c r="U17" s="76">
        <v>41461</v>
      </c>
      <c r="V17" s="15">
        <f>P17/O17</f>
        <v>2076.1666666666665</v>
      </c>
      <c r="W17" s="76">
        <f>SUM(U17,P17)</f>
        <v>53918</v>
      </c>
      <c r="X17" s="76">
        <v>9688</v>
      </c>
      <c r="Y17" s="77">
        <f>SUM(X17,R17)</f>
        <v>12708</v>
      </c>
    </row>
    <row r="18" spans="1:25" ht="13.5" customHeight="1">
      <c r="A18" s="73">
        <v>5</v>
      </c>
      <c r="B18" s="73">
        <v>4</v>
      </c>
      <c r="C18" s="4" t="s">
        <v>56</v>
      </c>
      <c r="D18" s="4" t="s">
        <v>60</v>
      </c>
      <c r="E18" s="16" t="s">
        <v>43</v>
      </c>
      <c r="F18" s="16" t="s">
        <v>44</v>
      </c>
      <c r="G18" s="38">
        <v>6</v>
      </c>
      <c r="H18" s="38">
        <v>17</v>
      </c>
      <c r="I18" s="15">
        <v>3586</v>
      </c>
      <c r="J18" s="15">
        <v>6783</v>
      </c>
      <c r="K18" s="25">
        <v>732</v>
      </c>
      <c r="L18" s="25">
        <v>1343</v>
      </c>
      <c r="M18" s="65">
        <f>(I18/J18*100)-100</f>
        <v>-47.132537225416485</v>
      </c>
      <c r="N18" s="15">
        <f>I18/H18</f>
        <v>210.94117647058823</v>
      </c>
      <c r="O18" s="74">
        <v>17</v>
      </c>
      <c r="P18" s="15">
        <v>9184</v>
      </c>
      <c r="Q18" s="15">
        <v>15741</v>
      </c>
      <c r="R18" s="15">
        <v>2014</v>
      </c>
      <c r="S18" s="15">
        <v>3409</v>
      </c>
      <c r="T18" s="65">
        <f>(P18/Q18*100)-100</f>
        <v>-41.65554920271901</v>
      </c>
      <c r="U18" s="76">
        <v>298099</v>
      </c>
      <c r="V18" s="15">
        <f>P18/O18</f>
        <v>540.2352941176471</v>
      </c>
      <c r="W18" s="76">
        <f>SUM(U18,P18)</f>
        <v>307283</v>
      </c>
      <c r="X18" s="76">
        <v>65440</v>
      </c>
      <c r="Y18" s="77">
        <f>SUM(X18,R18)</f>
        <v>67454</v>
      </c>
    </row>
    <row r="19" spans="1:25" ht="12.75">
      <c r="A19" s="73">
        <v>6</v>
      </c>
      <c r="B19" s="73">
        <v>5</v>
      </c>
      <c r="C19" s="4" t="s">
        <v>66</v>
      </c>
      <c r="D19" s="4" t="s">
        <v>67</v>
      </c>
      <c r="E19" s="16" t="s">
        <v>43</v>
      </c>
      <c r="F19" s="16" t="s">
        <v>44</v>
      </c>
      <c r="G19" s="38">
        <v>3</v>
      </c>
      <c r="H19" s="38">
        <v>6</v>
      </c>
      <c r="I19" s="15">
        <v>3312</v>
      </c>
      <c r="J19" s="15">
        <v>4314</v>
      </c>
      <c r="K19" s="15">
        <v>692</v>
      </c>
      <c r="L19" s="15">
        <v>889</v>
      </c>
      <c r="M19" s="65">
        <f>(I19/J19*100)-100</f>
        <v>-23.226703755215567</v>
      </c>
      <c r="N19" s="15">
        <f>I19/H19</f>
        <v>552</v>
      </c>
      <c r="O19" s="38">
        <v>6</v>
      </c>
      <c r="P19" s="15">
        <v>7674</v>
      </c>
      <c r="Q19" s="15">
        <v>9249</v>
      </c>
      <c r="R19" s="15">
        <v>1852</v>
      </c>
      <c r="S19" s="15">
        <v>2143</v>
      </c>
      <c r="T19" s="65">
        <f>(P19/Q19*100)-100</f>
        <v>-17.028867985728198</v>
      </c>
      <c r="U19" s="76">
        <v>24416</v>
      </c>
      <c r="V19" s="15">
        <f>P19/O19</f>
        <v>1279</v>
      </c>
      <c r="W19" s="76">
        <f>SUM(U19,P19)</f>
        <v>32090</v>
      </c>
      <c r="X19" s="76">
        <v>5739</v>
      </c>
      <c r="Y19" s="77">
        <f>SUM(X19,R19)</f>
        <v>7591</v>
      </c>
    </row>
    <row r="20" spans="1:25" ht="12.75">
      <c r="A20" s="73">
        <v>7</v>
      </c>
      <c r="B20" s="73" t="s">
        <v>52</v>
      </c>
      <c r="C20" s="4" t="s">
        <v>75</v>
      </c>
      <c r="D20" s="4" t="s">
        <v>76</v>
      </c>
      <c r="E20" s="16" t="s">
        <v>45</v>
      </c>
      <c r="F20" s="16" t="s">
        <v>44</v>
      </c>
      <c r="G20" s="38">
        <v>1</v>
      </c>
      <c r="H20" s="38">
        <v>5</v>
      </c>
      <c r="I20" s="15">
        <v>2816</v>
      </c>
      <c r="J20" s="15"/>
      <c r="K20" s="15">
        <v>611</v>
      </c>
      <c r="L20" s="15"/>
      <c r="M20" s="65"/>
      <c r="N20" s="15">
        <f>I20/H20</f>
        <v>563.2</v>
      </c>
      <c r="O20" s="74">
        <v>5</v>
      </c>
      <c r="P20" s="15">
        <v>6284</v>
      </c>
      <c r="Q20" s="15"/>
      <c r="R20" s="15">
        <v>1768</v>
      </c>
      <c r="S20" s="15"/>
      <c r="T20" s="65"/>
      <c r="U20" s="76"/>
      <c r="V20" s="15">
        <f>P20/O20</f>
        <v>1256.8</v>
      </c>
      <c r="W20" s="76">
        <f>SUM(U20,P20)</f>
        <v>6284</v>
      </c>
      <c r="X20" s="76"/>
      <c r="Y20" s="77">
        <f>SUM(X20,R20)</f>
        <v>1768</v>
      </c>
    </row>
    <row r="21" spans="1:25" ht="12.75">
      <c r="A21" s="73">
        <v>8</v>
      </c>
      <c r="B21" s="73">
        <v>7</v>
      </c>
      <c r="C21" s="4" t="s">
        <v>61</v>
      </c>
      <c r="D21" s="4" t="s">
        <v>62</v>
      </c>
      <c r="E21" s="16" t="s">
        <v>48</v>
      </c>
      <c r="F21" s="16" t="s">
        <v>49</v>
      </c>
      <c r="G21" s="38">
        <v>4</v>
      </c>
      <c r="H21" s="38">
        <v>6</v>
      </c>
      <c r="I21" s="15">
        <v>1606</v>
      </c>
      <c r="J21" s="15">
        <v>2347</v>
      </c>
      <c r="K21" s="94">
        <v>354</v>
      </c>
      <c r="L21" s="94">
        <v>516</v>
      </c>
      <c r="M21" s="65">
        <f>(I21/J21*100)-100</f>
        <v>-31.572219855134207</v>
      </c>
      <c r="N21" s="15">
        <f>I21/H21</f>
        <v>267.6666666666667</v>
      </c>
      <c r="O21" s="74">
        <v>6</v>
      </c>
      <c r="P21" s="23">
        <v>4508</v>
      </c>
      <c r="Q21" s="23">
        <v>5521</v>
      </c>
      <c r="R21" s="23">
        <v>1137</v>
      </c>
      <c r="S21" s="23">
        <v>1387</v>
      </c>
      <c r="T21" s="65">
        <f>(P21/Q21*100)-100</f>
        <v>-18.34812533961238</v>
      </c>
      <c r="U21" s="76">
        <v>34025</v>
      </c>
      <c r="V21" s="15">
        <f>P21/O21</f>
        <v>751.3333333333334</v>
      </c>
      <c r="W21" s="76">
        <f>SUM(U21,P21)</f>
        <v>38533</v>
      </c>
      <c r="X21" s="76">
        <v>8281</v>
      </c>
      <c r="Y21" s="77">
        <f>SUM(X21,R21)</f>
        <v>9418</v>
      </c>
    </row>
    <row r="22" spans="1:25" ht="12.75">
      <c r="A22" s="73">
        <v>9</v>
      </c>
      <c r="B22" s="73">
        <v>8</v>
      </c>
      <c r="C22" s="4" t="s">
        <v>54</v>
      </c>
      <c r="D22" s="4" t="s">
        <v>59</v>
      </c>
      <c r="E22" s="16" t="s">
        <v>48</v>
      </c>
      <c r="F22" s="16" t="s">
        <v>49</v>
      </c>
      <c r="G22" s="38">
        <v>8</v>
      </c>
      <c r="H22" s="38">
        <v>12</v>
      </c>
      <c r="I22" s="25">
        <v>2095</v>
      </c>
      <c r="J22" s="25">
        <v>2892</v>
      </c>
      <c r="K22" s="25">
        <v>439</v>
      </c>
      <c r="L22" s="25">
        <v>605</v>
      </c>
      <c r="M22" s="65">
        <f>(I22/J22*100)-100</f>
        <v>-27.55878284923928</v>
      </c>
      <c r="N22" s="15">
        <f>I22/H22</f>
        <v>174.58333333333334</v>
      </c>
      <c r="O22" s="74">
        <v>12</v>
      </c>
      <c r="P22" s="23">
        <v>4308</v>
      </c>
      <c r="Q22" s="23">
        <v>5340</v>
      </c>
      <c r="R22" s="23">
        <v>994</v>
      </c>
      <c r="S22" s="23">
        <v>1196</v>
      </c>
      <c r="T22" s="65">
        <f>(P22/Q22*100)-100</f>
        <v>-19.32584269662921</v>
      </c>
      <c r="U22" s="76">
        <v>147848</v>
      </c>
      <c r="V22" s="15">
        <f>P22/O22</f>
        <v>359</v>
      </c>
      <c r="W22" s="76">
        <f>SUM(U22,P22)</f>
        <v>152156</v>
      </c>
      <c r="X22" s="76">
        <v>34468</v>
      </c>
      <c r="Y22" s="77">
        <f>SUM(X22,R22)</f>
        <v>35462</v>
      </c>
    </row>
    <row r="23" spans="1:25" ht="12.75">
      <c r="A23" s="73">
        <v>10</v>
      </c>
      <c r="B23" s="73">
        <v>6</v>
      </c>
      <c r="C23" s="4" t="s">
        <v>53</v>
      </c>
      <c r="D23" s="4" t="s">
        <v>53</v>
      </c>
      <c r="E23" s="16" t="s">
        <v>50</v>
      </c>
      <c r="F23" s="16" t="s">
        <v>36</v>
      </c>
      <c r="G23" s="38">
        <v>9</v>
      </c>
      <c r="H23" s="38">
        <v>15</v>
      </c>
      <c r="I23" s="25">
        <v>1741</v>
      </c>
      <c r="J23" s="25">
        <v>3292</v>
      </c>
      <c r="K23" s="82">
        <v>344</v>
      </c>
      <c r="L23" s="82">
        <v>650</v>
      </c>
      <c r="M23" s="65">
        <f>(I23/J23*100)-100</f>
        <v>-47.1142162818955</v>
      </c>
      <c r="N23" s="15">
        <f>I23/H23</f>
        <v>116.06666666666666</v>
      </c>
      <c r="O23" s="38">
        <v>15</v>
      </c>
      <c r="P23" s="23">
        <v>3897</v>
      </c>
      <c r="Q23" s="23">
        <v>6284</v>
      </c>
      <c r="R23" s="23">
        <v>834</v>
      </c>
      <c r="S23" s="23">
        <v>1344</v>
      </c>
      <c r="T23" s="65">
        <f>(P23/Q23*100)-100</f>
        <v>-37.985359643539155</v>
      </c>
      <c r="U23" s="76">
        <v>308935</v>
      </c>
      <c r="V23" s="15">
        <f>P23/O23</f>
        <v>259.8</v>
      </c>
      <c r="W23" s="76">
        <f>SUM(U23,P23)</f>
        <v>312832</v>
      </c>
      <c r="X23" s="78">
        <v>68582</v>
      </c>
      <c r="Y23" s="77">
        <f>SUM(X23,R23)</f>
        <v>69416</v>
      </c>
    </row>
    <row r="24" spans="1:25" ht="12.75">
      <c r="A24" s="73">
        <v>11</v>
      </c>
      <c r="B24" s="73">
        <v>9</v>
      </c>
      <c r="C24" s="95" t="s">
        <v>68</v>
      </c>
      <c r="D24" s="95" t="s">
        <v>69</v>
      </c>
      <c r="E24" s="16" t="s">
        <v>45</v>
      </c>
      <c r="F24" s="16" t="s">
        <v>36</v>
      </c>
      <c r="G24" s="38">
        <v>2</v>
      </c>
      <c r="H24" s="38">
        <v>6</v>
      </c>
      <c r="I24" s="25">
        <v>1289</v>
      </c>
      <c r="J24" s="25">
        <v>2288</v>
      </c>
      <c r="K24" s="25">
        <v>262</v>
      </c>
      <c r="L24" s="25">
        <v>471</v>
      </c>
      <c r="M24" s="65">
        <f>(I24/J24*100)-100</f>
        <v>-43.66258741258741</v>
      </c>
      <c r="N24" s="15">
        <f>I24/H24</f>
        <v>214.83333333333334</v>
      </c>
      <c r="O24" s="74">
        <v>6</v>
      </c>
      <c r="P24" s="23">
        <v>3392</v>
      </c>
      <c r="Q24" s="23">
        <v>4942</v>
      </c>
      <c r="R24" s="23">
        <v>776</v>
      </c>
      <c r="S24" s="23">
        <v>1114</v>
      </c>
      <c r="T24" s="65">
        <f>(P24/Q24*100)-100</f>
        <v>-31.36382031566167</v>
      </c>
      <c r="U24" s="76">
        <v>5542</v>
      </c>
      <c r="V24" s="15">
        <f>P24/O24</f>
        <v>565.3333333333334</v>
      </c>
      <c r="W24" s="76">
        <f>SUM(U24,P24)</f>
        <v>8934</v>
      </c>
      <c r="X24" s="78">
        <v>1245</v>
      </c>
      <c r="Y24" s="77">
        <f>SUM(X24,R24)</f>
        <v>2021</v>
      </c>
    </row>
    <row r="25" spans="1:25" ht="12.75" customHeight="1">
      <c r="A25" s="52">
        <v>12</v>
      </c>
      <c r="B25" s="73" t="s">
        <v>52</v>
      </c>
      <c r="C25" s="4" t="s">
        <v>77</v>
      </c>
      <c r="D25" s="4" t="s">
        <v>78</v>
      </c>
      <c r="E25" s="16" t="s">
        <v>45</v>
      </c>
      <c r="F25" s="16" t="s">
        <v>42</v>
      </c>
      <c r="G25" s="38">
        <v>1</v>
      </c>
      <c r="H25" s="38">
        <v>1</v>
      </c>
      <c r="I25" s="25">
        <v>349</v>
      </c>
      <c r="J25" s="25"/>
      <c r="K25" s="76">
        <v>72</v>
      </c>
      <c r="L25" s="76"/>
      <c r="M25" s="65"/>
      <c r="N25" s="15">
        <f>I25/H25</f>
        <v>349</v>
      </c>
      <c r="O25" s="39">
        <v>1</v>
      </c>
      <c r="P25" s="15">
        <v>868</v>
      </c>
      <c r="Q25" s="15"/>
      <c r="R25" s="25">
        <v>196</v>
      </c>
      <c r="S25" s="25"/>
      <c r="T25" s="65"/>
      <c r="U25" s="78">
        <v>2300</v>
      </c>
      <c r="V25" s="15">
        <f>P25/O25</f>
        <v>868</v>
      </c>
      <c r="W25" s="76">
        <f>SUM(U25,P25)</f>
        <v>3168</v>
      </c>
      <c r="X25" s="76">
        <v>545</v>
      </c>
      <c r="Y25" s="77">
        <f>SUM(X25,R25)</f>
        <v>741</v>
      </c>
    </row>
    <row r="26" spans="1:25" ht="12.75" customHeight="1">
      <c r="A26" s="73">
        <v>13</v>
      </c>
      <c r="B26" s="73"/>
      <c r="C26" s="4"/>
      <c r="D26" s="4"/>
      <c r="E26" s="16"/>
      <c r="F26" s="16"/>
      <c r="G26" s="38"/>
      <c r="H26" s="38"/>
      <c r="I26" s="15"/>
      <c r="J26" s="15"/>
      <c r="K26" s="15"/>
      <c r="L26" s="15"/>
      <c r="M26" s="65"/>
      <c r="N26" s="15"/>
      <c r="O26" s="74"/>
      <c r="P26" s="15"/>
      <c r="Q26" s="15"/>
      <c r="R26" s="15"/>
      <c r="S26" s="15"/>
      <c r="T26" s="65"/>
      <c r="U26" s="78"/>
      <c r="V26" s="15"/>
      <c r="W26" s="76"/>
      <c r="X26" s="76"/>
      <c r="Y26" s="77"/>
    </row>
    <row r="27" spans="1:25" ht="12.75">
      <c r="A27" s="73">
        <v>14</v>
      </c>
      <c r="B27" s="73"/>
      <c r="C27" s="4"/>
      <c r="D27" s="4"/>
      <c r="E27" s="16"/>
      <c r="F27" s="16"/>
      <c r="G27" s="38"/>
      <c r="H27" s="38"/>
      <c r="I27" s="25"/>
      <c r="J27" s="25"/>
      <c r="K27" s="91"/>
      <c r="L27" s="91"/>
      <c r="M27" s="65"/>
      <c r="N27" s="15"/>
      <c r="O27" s="39"/>
      <c r="P27" s="15"/>
      <c r="Q27" s="15"/>
      <c r="R27" s="15"/>
      <c r="S27" s="15"/>
      <c r="T27" s="65"/>
      <c r="U27" s="76"/>
      <c r="V27" s="15"/>
      <c r="W27" s="76"/>
      <c r="X27" s="78"/>
      <c r="Y27" s="77"/>
    </row>
    <row r="28" spans="1:25" ht="12.75">
      <c r="A28" s="73">
        <v>15</v>
      </c>
      <c r="B28" s="52"/>
      <c r="C28" s="4"/>
      <c r="D28" s="4"/>
      <c r="E28" s="16"/>
      <c r="F28" s="16"/>
      <c r="G28" s="38"/>
      <c r="H28" s="38"/>
      <c r="I28" s="25"/>
      <c r="J28" s="25"/>
      <c r="K28" s="23"/>
      <c r="L28" s="23"/>
      <c r="M28" s="65"/>
      <c r="N28" s="15"/>
      <c r="O28" s="38"/>
      <c r="P28" s="23"/>
      <c r="Q28" s="23"/>
      <c r="R28" s="23"/>
      <c r="S28" s="23"/>
      <c r="T28" s="65"/>
      <c r="U28" s="76"/>
      <c r="V28" s="15"/>
      <c r="W28" s="76"/>
      <c r="X28" s="78"/>
      <c r="Y28" s="77"/>
    </row>
    <row r="29" spans="1:25" ht="12.75">
      <c r="A29" s="73">
        <v>16</v>
      </c>
      <c r="B29" s="52"/>
      <c r="C29" s="4"/>
      <c r="D29" s="4"/>
      <c r="E29" s="16"/>
      <c r="F29" s="16"/>
      <c r="G29" s="38"/>
      <c r="H29" s="38"/>
      <c r="I29" s="25"/>
      <c r="J29" s="25"/>
      <c r="K29" s="25"/>
      <c r="L29" s="25"/>
      <c r="M29" s="65"/>
      <c r="N29" s="15"/>
      <c r="O29" s="39"/>
      <c r="P29" s="15"/>
      <c r="Q29" s="15"/>
      <c r="R29" s="15"/>
      <c r="S29" s="15"/>
      <c r="T29" s="65"/>
      <c r="U29" s="76"/>
      <c r="V29" s="15"/>
      <c r="W29" s="76"/>
      <c r="X29" s="76"/>
      <c r="Y29" s="77"/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23"/>
      <c r="L30" s="23"/>
      <c r="M30" s="65"/>
      <c r="N30" s="15"/>
      <c r="O30" s="74"/>
      <c r="P30" s="15"/>
      <c r="Q30" s="15"/>
      <c r="R30" s="15"/>
      <c r="S30" s="15"/>
      <c r="T30" s="65"/>
      <c r="U30" s="90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9"/>
      <c r="L31" s="89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1"/>
      <c r="L32" s="91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88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120</v>
      </c>
      <c r="I34" s="32">
        <f>SUM(I14:I33)</f>
        <v>62214</v>
      </c>
      <c r="J34" s="32">
        <v>97736</v>
      </c>
      <c r="K34" s="32">
        <f>SUM(K14:K33)</f>
        <v>12960</v>
      </c>
      <c r="L34" s="32">
        <v>20081</v>
      </c>
      <c r="M34" s="69">
        <f>(I34/J34*100)-100</f>
        <v>-36.344847343865105</v>
      </c>
      <c r="N34" s="33">
        <f>I34/H34</f>
        <v>518.45</v>
      </c>
      <c r="O34" s="35">
        <f>SUM(O14:O33)</f>
        <v>120</v>
      </c>
      <c r="P34" s="32">
        <f>SUM(P14:P33)</f>
        <v>143311</v>
      </c>
      <c r="Q34" s="32">
        <v>205927</v>
      </c>
      <c r="R34" s="32">
        <f>SUM(R14:R33)</f>
        <v>33427</v>
      </c>
      <c r="S34" s="32">
        <v>46416</v>
      </c>
      <c r="T34" s="69">
        <f>(P34/Q34*100)-100</f>
        <v>-30.406891762614904</v>
      </c>
      <c r="U34" s="79">
        <f>SUM(U14:U33)</f>
        <v>1455167</v>
      </c>
      <c r="V34" s="33">
        <f>P34/O34</f>
        <v>1194.2583333333334</v>
      </c>
      <c r="W34" s="81">
        <f>SUM(W14:W33)</f>
        <v>1598478</v>
      </c>
      <c r="X34" s="80">
        <f>SUM(X14:X33)</f>
        <v>324452</v>
      </c>
      <c r="Y34" s="36">
        <f>SUM(Y14:Y33)</f>
        <v>357879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7"/>
      <c r="F4" s="9"/>
      <c r="G4" s="20" t="s">
        <v>2</v>
      </c>
      <c r="H4" s="21"/>
      <c r="I4" s="21"/>
      <c r="J4" s="21"/>
      <c r="K4" s="67" t="str">
        <f>'WEEKLY COMPETITIVE REPORT'!K4</f>
        <v>09 - Jul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0.7828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08 - Jul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28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40374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58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THE TWILIGHT SAGA: ECLIPSE</v>
      </c>
      <c r="D14" s="4" t="str">
        <f>'WEEKLY COMPETITIVE REPORT'!D14</f>
        <v>MRK</v>
      </c>
      <c r="E14" s="4" t="str">
        <f>'WEEKLY COMPETITIVE REPORT'!E14</f>
        <v>INDEP</v>
      </c>
      <c r="F14" s="4" t="str">
        <f>'WEEKLY COMPETITIVE REPORT'!F14</f>
        <v>Blitz</v>
      </c>
      <c r="G14" s="38">
        <f>'WEEKLY COMPETITIVE REPORT'!G14</f>
        <v>2</v>
      </c>
      <c r="H14" s="38">
        <f>'WEEKLY COMPETITIVE REPORT'!H14</f>
        <v>13</v>
      </c>
      <c r="I14" s="15">
        <f>'WEEKLY COMPETITIVE REPORT'!I14/Y4</f>
        <v>27517.884517118036</v>
      </c>
      <c r="J14" s="15">
        <f>'WEEKLY COMPETITIVE REPORT'!J14/Y4</f>
        <v>65352.58048032703</v>
      </c>
      <c r="K14" s="23">
        <f>'WEEKLY COMPETITIVE REPORT'!K14</f>
        <v>4483</v>
      </c>
      <c r="L14" s="23">
        <f>'WEEKLY COMPETITIVE REPORT'!L14</f>
        <v>10565</v>
      </c>
      <c r="M14" s="65">
        <f>'WEEKLY COMPETITIVE REPORT'!M14</f>
        <v>-57.893193635404046</v>
      </c>
      <c r="N14" s="15">
        <f aca="true" t="shared" si="0" ref="N14:N20">I14/H14</f>
        <v>2116.7603474706184</v>
      </c>
      <c r="O14" s="38">
        <f>'WEEKLY COMPETITIVE REPORT'!O14</f>
        <v>13</v>
      </c>
      <c r="P14" s="15">
        <f>'WEEKLY COMPETITIVE REPORT'!P14/Y4</f>
        <v>65321.92130812468</v>
      </c>
      <c r="Q14" s="15">
        <f>'WEEKLY COMPETITIVE REPORT'!Q14/Y4</f>
        <v>139819.87736331119</v>
      </c>
      <c r="R14" s="23">
        <f>'WEEKLY COMPETITIVE REPORT'!R14</f>
        <v>11957</v>
      </c>
      <c r="S14" s="23">
        <f>'WEEKLY COMPETITIVE REPORT'!S14</f>
        <v>24801</v>
      </c>
      <c r="T14" s="65">
        <f>'WEEKLY COMPETITIVE REPORT'!T14</f>
        <v>-53.28137705457237</v>
      </c>
      <c r="U14" s="15">
        <f>'WEEKLY COMPETITIVE REPORT'!U14/Y4</f>
        <v>152187.02095043432</v>
      </c>
      <c r="V14" s="15">
        <f aca="true" t="shared" si="1" ref="V14:V20">P14/O14</f>
        <v>5024.763177548052</v>
      </c>
      <c r="W14" s="26">
        <f aca="true" t="shared" si="2" ref="W14:W20">P14+U14</f>
        <v>217508.942258559</v>
      </c>
      <c r="X14" s="23">
        <f>'WEEKLY COMPETITIVE REPORT'!X14</f>
        <v>27538</v>
      </c>
      <c r="Y14" s="57">
        <f>'WEEKLY COMPETITIVE REPORT'!Y14</f>
        <v>39495</v>
      </c>
    </row>
    <row r="15" spans="1:25" ht="12.75">
      <c r="A15" s="51">
        <v>2</v>
      </c>
      <c r="B15" s="4">
        <f>'WEEKLY COMPETITIVE REPORT'!B15</f>
        <v>2</v>
      </c>
      <c r="C15" s="4" t="str">
        <f>'WEEKLY COMPETITIVE REPORT'!C15</f>
        <v>SHREK FOREVER AFTER</v>
      </c>
      <c r="D15" s="4" t="str">
        <f>'WEEKLY COMPETITIVE REPORT'!D15</f>
        <v>SHREK ZA VEDNO</v>
      </c>
      <c r="E15" s="4" t="str">
        <f>'WEEKLY COMPETITIVE REPORT'!E15</f>
        <v>PAR</v>
      </c>
      <c r="F15" s="4" t="str">
        <f>'WEEKLY COMPETITIVE REPORT'!F15</f>
        <v>Karantanija</v>
      </c>
      <c r="G15" s="38">
        <f>'WEEKLY COMPETITIVE REPORT'!G15</f>
        <v>7</v>
      </c>
      <c r="H15" s="38">
        <f>'WEEKLY COMPETITIVE REPORT'!H15</f>
        <v>26</v>
      </c>
      <c r="I15" s="15">
        <f>'WEEKLY COMPETITIVE REPORT'!I15/Y4</f>
        <v>13012.26366888094</v>
      </c>
      <c r="J15" s="15">
        <f>'WEEKLY COMPETITIVE REPORT'!J15/Y4</f>
        <v>16568.727644353603</v>
      </c>
      <c r="K15" s="23">
        <f>'WEEKLY COMPETITIVE REPORT'!K15</f>
        <v>2074</v>
      </c>
      <c r="L15" s="23">
        <f>'WEEKLY COMPETITIVE REPORT'!L15</f>
        <v>2576</v>
      </c>
      <c r="M15" s="65">
        <f>'WEEKLY COMPETITIVE REPORT'!M15</f>
        <v>-21.464919043947575</v>
      </c>
      <c r="N15" s="15">
        <f t="shared" si="0"/>
        <v>500.4716795723438</v>
      </c>
      <c r="O15" s="38">
        <f>'WEEKLY COMPETITIVE REPORT'!O15</f>
        <v>26</v>
      </c>
      <c r="P15" s="15">
        <f>'WEEKLY COMPETITIVE REPORT'!P15/Y4</f>
        <v>27129.53500255493</v>
      </c>
      <c r="Q15" s="15">
        <f>'WEEKLY COMPETITIVE REPORT'!Q15/Y4</f>
        <v>33864.333163004594</v>
      </c>
      <c r="R15" s="23">
        <f>'WEEKLY COMPETITIVE REPORT'!R15</f>
        <v>4534</v>
      </c>
      <c r="S15" s="23">
        <f>'WEEKLY COMPETITIVE REPORT'!S15</f>
        <v>5703</v>
      </c>
      <c r="T15" s="65">
        <f>'WEEKLY COMPETITIVE REPORT'!T15</f>
        <v>-19.887585348372255</v>
      </c>
      <c r="U15" s="15">
        <f>'WEEKLY COMPETITIVE REPORT'!U15/Y4</f>
        <v>603749.3612672457</v>
      </c>
      <c r="V15" s="15">
        <f t="shared" si="1"/>
        <v>1043.4436539444205</v>
      </c>
      <c r="W15" s="26">
        <f t="shared" si="2"/>
        <v>630878.8962698006</v>
      </c>
      <c r="X15" s="23">
        <f>'WEEKLY COMPETITIVE REPORT'!X15</f>
        <v>102755</v>
      </c>
      <c r="Y15" s="57">
        <f>'WEEKLY COMPETITIVE REPORT'!Y15</f>
        <v>107289</v>
      </c>
    </row>
    <row r="16" spans="1:25" ht="12.75">
      <c r="A16" s="51">
        <v>3</v>
      </c>
      <c r="B16" s="4" t="str">
        <f>'WEEKLY COMPETITIVE REPORT'!B16</f>
        <v>New</v>
      </c>
      <c r="C16" s="4" t="str">
        <f>'WEEKLY COMPETITIVE REPORT'!C16</f>
        <v>PREDATORS</v>
      </c>
      <c r="D16" s="4" t="str">
        <f>'WEEKLY COMPETITIVE REPORT'!D16</f>
        <v>PREDATORJI</v>
      </c>
      <c r="E16" s="4" t="str">
        <f>'WEEKLY COMPETITIVE REPORT'!E16</f>
        <v>FOX</v>
      </c>
      <c r="F16" s="4" t="str">
        <f>'WEEKLY COMPETITIVE REPORT'!F16</f>
        <v>CF</v>
      </c>
      <c r="G16" s="38">
        <f>'WEEKLY COMPETITIVE REPORT'!G16</f>
        <v>1</v>
      </c>
      <c r="H16" s="38">
        <f>'WEEKLY COMPETITIVE REPORT'!H16</f>
        <v>7</v>
      </c>
      <c r="I16" s="15">
        <f>'WEEKLY COMPETITIVE REPORT'!I16/Y4</f>
        <v>10798.415942769545</v>
      </c>
      <c r="J16" s="15">
        <f>'WEEKLY COMPETITIVE REPORT'!J16/Y4</f>
        <v>0</v>
      </c>
      <c r="K16" s="23">
        <f>'WEEKLY COMPETITIVE REPORT'!K16</f>
        <v>1789</v>
      </c>
      <c r="L16" s="23">
        <f>'WEEKLY COMPETITIVE REPORT'!L16</f>
        <v>0</v>
      </c>
      <c r="M16" s="65">
        <f>'WEEKLY COMPETITIVE REPORT'!M16</f>
        <v>0</v>
      </c>
      <c r="N16" s="15">
        <f t="shared" si="0"/>
        <v>1542.6308489670778</v>
      </c>
      <c r="O16" s="38">
        <f>'WEEKLY COMPETITIVE REPORT'!O16</f>
        <v>7</v>
      </c>
      <c r="P16" s="15">
        <f>'WEEKLY COMPETITIVE REPORT'!P16/Y4</f>
        <v>23464.48645886561</v>
      </c>
      <c r="Q16" s="15">
        <f>'WEEKLY COMPETITIVE REPORT'!Q16/Y4</f>
        <v>0</v>
      </c>
      <c r="R16" s="23">
        <f>'WEEKLY COMPETITIVE REPORT'!R16</f>
        <v>4345</v>
      </c>
      <c r="S16" s="23">
        <f>'WEEKLY COMPETITIVE REPORT'!S16</f>
        <v>0</v>
      </c>
      <c r="T16" s="65">
        <f>'WEEKLY COMPETITIVE REPORT'!T16</f>
        <v>0</v>
      </c>
      <c r="U16" s="15">
        <f>'WEEKLY COMPETITIVE REPORT'!U16/Y4</f>
        <v>1014.3076136944302</v>
      </c>
      <c r="V16" s="15">
        <f t="shared" si="1"/>
        <v>3352.0694941236584</v>
      </c>
      <c r="W16" s="26">
        <f t="shared" si="2"/>
        <v>24478.79407256004</v>
      </c>
      <c r="X16" s="23">
        <f>'WEEKLY COMPETITIVE REPORT'!X16</f>
        <v>171</v>
      </c>
      <c r="Y16" s="57">
        <f>'WEEKLY COMPETITIVE REPORT'!Y16</f>
        <v>4516</v>
      </c>
    </row>
    <row r="17" spans="1:25" ht="12.75">
      <c r="A17" s="51">
        <v>4</v>
      </c>
      <c r="B17" s="4">
        <f>'WEEKLY COMPETITIVE REPORT'!B17</f>
        <v>3</v>
      </c>
      <c r="C17" s="4" t="str">
        <f>'WEEKLY COMPETITIVE REPORT'!C17</f>
        <v>KILLERS</v>
      </c>
      <c r="D17" s="4" t="str">
        <f>'WEEKLY COMPETITIVE REPORT'!D17</f>
        <v>MORILCI</v>
      </c>
      <c r="E17" s="4" t="str">
        <f>'WEEKLY COMPETITIVE REPORT'!E17</f>
        <v>INDEP</v>
      </c>
      <c r="F17" s="4" t="str">
        <f>'WEEKLY COMPETITIVE REPORT'!F17</f>
        <v>FIVIA</v>
      </c>
      <c r="G17" s="38">
        <f>'WEEKLY COMPETITIVE REPORT'!G17</f>
        <v>3</v>
      </c>
      <c r="H17" s="38">
        <f>'WEEKLY COMPETITIVE REPORT'!H17</f>
        <v>6</v>
      </c>
      <c r="I17" s="15">
        <f>'WEEKLY COMPETITIVE REPORT'!I17/Y4</f>
        <v>6693.919264179866</v>
      </c>
      <c r="J17" s="15">
        <f>'WEEKLY COMPETITIVE REPORT'!J17/Y4</f>
        <v>12178.078691875318</v>
      </c>
      <c r="K17" s="23">
        <f>'WEEKLY COMPETITIVE REPORT'!K17</f>
        <v>1108</v>
      </c>
      <c r="L17" s="23">
        <f>'WEEKLY COMPETITIVE REPORT'!L17</f>
        <v>2001</v>
      </c>
      <c r="M17" s="65">
        <f>'WEEKLY COMPETITIVE REPORT'!M17</f>
        <v>-45.03304311339558</v>
      </c>
      <c r="N17" s="15">
        <f t="shared" si="0"/>
        <v>1115.6532106966445</v>
      </c>
      <c r="O17" s="38">
        <f>'WEEKLY COMPETITIVE REPORT'!O17</f>
        <v>6</v>
      </c>
      <c r="P17" s="15">
        <f>'WEEKLY COMPETITIVE REPORT'!P17/Y4</f>
        <v>15913.387838528359</v>
      </c>
      <c r="Q17" s="15">
        <f>'WEEKLY COMPETITIVE REPORT'!Q17/Y4</f>
        <v>22844.915687276443</v>
      </c>
      <c r="R17" s="23">
        <f>'WEEKLY COMPETITIVE REPORT'!R17</f>
        <v>3020</v>
      </c>
      <c r="S17" s="23">
        <f>'WEEKLY COMPETITIVE REPORT'!S17</f>
        <v>4211</v>
      </c>
      <c r="T17" s="65">
        <f>'WEEKLY COMPETITIVE REPORT'!T17</f>
        <v>-30.34166526869093</v>
      </c>
      <c r="U17" s="15">
        <f>'WEEKLY COMPETITIVE REPORT'!U17/Y4</f>
        <v>52964.99744506898</v>
      </c>
      <c r="V17" s="15">
        <f t="shared" si="1"/>
        <v>2652.231306421393</v>
      </c>
      <c r="W17" s="26">
        <f t="shared" si="2"/>
        <v>68878.38528359734</v>
      </c>
      <c r="X17" s="23">
        <f>'WEEKLY COMPETITIVE REPORT'!X17</f>
        <v>9688</v>
      </c>
      <c r="Y17" s="57">
        <f>'WEEKLY COMPETITIVE REPORT'!Y17</f>
        <v>12708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SEX and the CITY 2</v>
      </c>
      <c r="D18" s="4" t="str">
        <f>'WEEKLY COMPETITIVE REPORT'!D18</f>
        <v>SEKS V MESTU 2</v>
      </c>
      <c r="E18" s="4" t="str">
        <f>'WEEKLY COMPETITIVE REPORT'!E18</f>
        <v>WB</v>
      </c>
      <c r="F18" s="4" t="str">
        <f>'WEEKLY COMPETITIVE REPORT'!F18</f>
        <v>Blitz</v>
      </c>
      <c r="G18" s="38">
        <f>'WEEKLY COMPETITIVE REPORT'!G18</f>
        <v>6</v>
      </c>
      <c r="H18" s="38">
        <f>'WEEKLY COMPETITIVE REPORT'!H18</f>
        <v>17</v>
      </c>
      <c r="I18" s="15">
        <f>'WEEKLY COMPETITIVE REPORT'!I18/Y4</f>
        <v>4580.991313234543</v>
      </c>
      <c r="J18" s="15">
        <f>'WEEKLY COMPETITIVE REPORT'!J18/Y4</f>
        <v>8665.04854368932</v>
      </c>
      <c r="K18" s="23">
        <f>'WEEKLY COMPETITIVE REPORT'!K18</f>
        <v>732</v>
      </c>
      <c r="L18" s="23">
        <f>'WEEKLY COMPETITIVE REPORT'!L18</f>
        <v>1343</v>
      </c>
      <c r="M18" s="65">
        <f>'WEEKLY COMPETITIVE REPORT'!M18</f>
        <v>-47.132537225416485</v>
      </c>
      <c r="N18" s="15">
        <f t="shared" si="0"/>
        <v>269.47007724909076</v>
      </c>
      <c r="O18" s="38">
        <f>'WEEKLY COMPETITIVE REPORT'!O18</f>
        <v>17</v>
      </c>
      <c r="P18" s="15">
        <f>'WEEKLY COMPETITIVE REPORT'!P18/Y4</f>
        <v>11732.243229432805</v>
      </c>
      <c r="Q18" s="15">
        <f>'WEEKLY COMPETITIVE REPORT'!Q18/Y4</f>
        <v>20108.58456821666</v>
      </c>
      <c r="R18" s="23">
        <f>'WEEKLY COMPETITIVE REPORT'!R18</f>
        <v>2014</v>
      </c>
      <c r="S18" s="23">
        <f>'WEEKLY COMPETITIVE REPORT'!S18</f>
        <v>3409</v>
      </c>
      <c r="T18" s="65">
        <f>'WEEKLY COMPETITIVE REPORT'!T18</f>
        <v>-41.65554920271901</v>
      </c>
      <c r="U18" s="15">
        <f>'WEEKLY COMPETITIVE REPORT'!U18/Y4</f>
        <v>380811.19059785386</v>
      </c>
      <c r="V18" s="15">
        <f t="shared" si="1"/>
        <v>690.131954672518</v>
      </c>
      <c r="W18" s="26">
        <f t="shared" si="2"/>
        <v>392543.43382728664</v>
      </c>
      <c r="X18" s="23">
        <f>'WEEKLY COMPETITIVE REPORT'!X18</f>
        <v>65440</v>
      </c>
      <c r="Y18" s="57">
        <f>'WEEKLY COMPETITIVE REPORT'!Y18</f>
        <v>67454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A NIGHTMARE ON ELM STREET</v>
      </c>
      <c r="D19" s="4" t="str">
        <f>'WEEKLY COMPETITIVE REPORT'!D19</f>
        <v>MORA V ULICI BRESTOV</v>
      </c>
      <c r="E19" s="4" t="str">
        <f>'WEEKLY COMPETITIVE REPORT'!E19</f>
        <v>WB</v>
      </c>
      <c r="F19" s="4" t="str">
        <f>'WEEKLY COMPETITIVE REPORT'!F19</f>
        <v>Blitz</v>
      </c>
      <c r="G19" s="38">
        <f>'WEEKLY COMPETITIVE REPORT'!G19</f>
        <v>3</v>
      </c>
      <c r="H19" s="38">
        <f>'WEEKLY COMPETITIVE REPORT'!H19</f>
        <v>6</v>
      </c>
      <c r="I19" s="15">
        <f>'WEEKLY COMPETITIVE REPORT'!I19/Y4</f>
        <v>4230.965763924374</v>
      </c>
      <c r="J19" s="15">
        <f>'WEEKLY COMPETITIVE REPORT'!J19/Y4</f>
        <v>5510.9862033725085</v>
      </c>
      <c r="K19" s="23">
        <f>'WEEKLY COMPETITIVE REPORT'!K19</f>
        <v>692</v>
      </c>
      <c r="L19" s="23">
        <f>'WEEKLY COMPETITIVE REPORT'!L19</f>
        <v>889</v>
      </c>
      <c r="M19" s="65">
        <f>'WEEKLY COMPETITIVE REPORT'!M19</f>
        <v>-23.226703755215567</v>
      </c>
      <c r="N19" s="15">
        <f t="shared" si="0"/>
        <v>705.1609606540624</v>
      </c>
      <c r="O19" s="38">
        <f>'WEEKLY COMPETITIVE REPORT'!O19</f>
        <v>6</v>
      </c>
      <c r="P19" s="15">
        <f>'WEEKLY COMPETITIVE REPORT'!P19/Y4</f>
        <v>9803.270311701583</v>
      </c>
      <c r="Q19" s="15">
        <f>'WEEKLY COMPETITIVE REPORT'!Q19/Y4</f>
        <v>11815.278487480837</v>
      </c>
      <c r="R19" s="23">
        <f>'WEEKLY COMPETITIVE REPORT'!R19</f>
        <v>1852</v>
      </c>
      <c r="S19" s="23">
        <f>'WEEKLY COMPETITIVE REPORT'!S19</f>
        <v>2143</v>
      </c>
      <c r="T19" s="65">
        <f>'WEEKLY COMPETITIVE REPORT'!T19</f>
        <v>-17.028867985728198</v>
      </c>
      <c r="U19" s="15">
        <f>'WEEKLY COMPETITIVE REPORT'!U19/Y4</f>
        <v>31190.597853857944</v>
      </c>
      <c r="V19" s="15">
        <f t="shared" si="1"/>
        <v>1633.878385283597</v>
      </c>
      <c r="W19" s="26">
        <f t="shared" si="2"/>
        <v>40993.86816555953</v>
      </c>
      <c r="X19" s="23">
        <f>'WEEKLY COMPETITIVE REPORT'!X19</f>
        <v>5739</v>
      </c>
      <c r="Y19" s="57">
        <f>'WEEKLY COMPETITIVE REPORT'!Y19</f>
        <v>7591</v>
      </c>
    </row>
    <row r="20" spans="1:25" ht="12.75">
      <c r="A20" s="52">
        <v>7</v>
      </c>
      <c r="B20" s="4" t="str">
        <f>'WEEKLY COMPETITIVE REPORT'!B20</f>
        <v>New</v>
      </c>
      <c r="C20" s="4" t="str">
        <f>'WEEKLY COMPETITIVE REPORT'!C20</f>
        <v>LETTERS TO JULIET</v>
      </c>
      <c r="D20" s="4" t="str">
        <f>'WEEKLY COMPETITIVE REPORT'!D20</f>
        <v>PISMA JULIJI</v>
      </c>
      <c r="E20" s="4" t="str">
        <f>'WEEKLY COMPETITIVE REPORT'!E20</f>
        <v>INDEP</v>
      </c>
      <c r="F20" s="4" t="str">
        <f>'WEEKLY COMPETITIVE REPORT'!F20</f>
        <v>Blitz</v>
      </c>
      <c r="G20" s="38">
        <f>'WEEKLY COMPETITIVE REPORT'!G20</f>
        <v>1</v>
      </c>
      <c r="H20" s="38">
        <f>'WEEKLY COMPETITIVE REPORT'!H20</f>
        <v>5</v>
      </c>
      <c r="I20" s="15">
        <f>'WEEKLY COMPETITIVE REPORT'!I20/Y4</f>
        <v>3597.3428717424626</v>
      </c>
      <c r="J20" s="15">
        <f>'WEEKLY COMPETITIVE REPORT'!J20/Y4</f>
        <v>0</v>
      </c>
      <c r="K20" s="23">
        <f>'WEEKLY COMPETITIVE REPORT'!K20</f>
        <v>611</v>
      </c>
      <c r="L20" s="23">
        <f>'WEEKLY COMPETITIVE REPORT'!L20</f>
        <v>0</v>
      </c>
      <c r="M20" s="65">
        <f>'WEEKLY COMPETITIVE REPORT'!M20</f>
        <v>0</v>
      </c>
      <c r="N20" s="15">
        <f t="shared" si="0"/>
        <v>719.4685743484926</v>
      </c>
      <c r="O20" s="38">
        <f>'WEEKLY COMPETITIVE REPORT'!O20</f>
        <v>5</v>
      </c>
      <c r="P20" s="15">
        <f>'WEEKLY COMPETITIVE REPORT'!P20/Y4</f>
        <v>8027.593254982115</v>
      </c>
      <c r="Q20" s="15">
        <f>'WEEKLY COMPETITIVE REPORT'!Q20/Y4</f>
        <v>0</v>
      </c>
      <c r="R20" s="23">
        <f>'WEEKLY COMPETITIVE REPORT'!R20</f>
        <v>1768</v>
      </c>
      <c r="S20" s="23">
        <f>'WEEKLY COMPETITIVE REPORT'!S20</f>
        <v>0</v>
      </c>
      <c r="T20" s="65">
        <f>'WEEKLY COMPETITIVE REPORT'!T20</f>
        <v>0</v>
      </c>
      <c r="U20" s="15">
        <f>'WEEKLY COMPETITIVE REPORT'!U20/Y4</f>
        <v>0</v>
      </c>
      <c r="V20" s="15">
        <f t="shared" si="1"/>
        <v>1605.5186509964228</v>
      </c>
      <c r="W20" s="26">
        <f t="shared" si="2"/>
        <v>8027.593254982115</v>
      </c>
      <c r="X20" s="23">
        <f>'WEEKLY COMPETITIVE REPORT'!X20</f>
        <v>0</v>
      </c>
      <c r="Y20" s="57">
        <f>'WEEKLY COMPETITIVE REPORT'!Y20</f>
        <v>1768</v>
      </c>
    </row>
    <row r="21" spans="1:25" ht="12.75">
      <c r="A21" s="51">
        <v>8</v>
      </c>
      <c r="B21" s="4">
        <f>'WEEKLY COMPETITIVE REPORT'!B21</f>
        <v>7</v>
      </c>
      <c r="C21" s="4" t="str">
        <f>'WEEKLY COMPETITIVE REPORT'!C21</f>
        <v>THE LAST SONG</v>
      </c>
      <c r="D21" s="4" t="str">
        <f>'WEEKLY COMPETITIVE REPORT'!D21</f>
        <v>POSLEDNJA PESEM</v>
      </c>
      <c r="E21" s="4" t="str">
        <f>'WEEKLY COMPETITIVE REPORT'!E21</f>
        <v>WDI</v>
      </c>
      <c r="F21" s="4" t="str">
        <f>'WEEKLY COMPETITIVE REPORT'!F21</f>
        <v>CENEX</v>
      </c>
      <c r="G21" s="38">
        <f>'WEEKLY COMPETITIVE REPORT'!G21</f>
        <v>4</v>
      </c>
      <c r="H21" s="38">
        <f>'WEEKLY COMPETITIVE REPORT'!H21</f>
        <v>6</v>
      </c>
      <c r="I21" s="15">
        <f>'WEEKLY COMPETITIVE REPORT'!I21/Y4</f>
        <v>2051.609606540623</v>
      </c>
      <c r="J21" s="15">
        <f>'WEEKLY COMPETITIVE REPORT'!J21/Y4</f>
        <v>2998.211548288196</v>
      </c>
      <c r="K21" s="23">
        <f>'WEEKLY COMPETITIVE REPORT'!K21</f>
        <v>354</v>
      </c>
      <c r="L21" s="23">
        <f>'WEEKLY COMPETITIVE REPORT'!L21</f>
        <v>516</v>
      </c>
      <c r="M21" s="65">
        <f>'WEEKLY COMPETITIVE REPORT'!M21</f>
        <v>-31.572219855134207</v>
      </c>
      <c r="N21" s="15">
        <f aca="true" t="shared" si="3" ref="N21:N33">I21/H21</f>
        <v>341.9349344234372</v>
      </c>
      <c r="O21" s="38">
        <f>'WEEKLY COMPETITIVE REPORT'!O21</f>
        <v>6</v>
      </c>
      <c r="P21" s="15">
        <f>'WEEKLY COMPETITIVE REPORT'!P21/Y4</f>
        <v>5758.814512008175</v>
      </c>
      <c r="Q21" s="15">
        <f>'WEEKLY COMPETITIVE REPORT'!Q21/Y4</f>
        <v>7052.887072049054</v>
      </c>
      <c r="R21" s="23">
        <f>'WEEKLY COMPETITIVE REPORT'!R21</f>
        <v>1137</v>
      </c>
      <c r="S21" s="23">
        <f>'WEEKLY COMPETITIVE REPORT'!S21</f>
        <v>1387</v>
      </c>
      <c r="T21" s="65">
        <f>'WEEKLY COMPETITIVE REPORT'!T21</f>
        <v>-18.34812533961238</v>
      </c>
      <c r="U21" s="15">
        <f>'WEEKLY COMPETITIVE REPORT'!U21/Y4</f>
        <v>43465.76392437404</v>
      </c>
      <c r="V21" s="15">
        <f aca="true" t="shared" si="4" ref="V21:V33">P21/O21</f>
        <v>959.8024186680292</v>
      </c>
      <c r="W21" s="26">
        <f aca="true" t="shared" si="5" ref="W21:W33">P21+U21</f>
        <v>49224.57843638222</v>
      </c>
      <c r="X21" s="23">
        <f>'WEEKLY COMPETITIVE REPORT'!X21</f>
        <v>8281</v>
      </c>
      <c r="Y21" s="57">
        <f>'WEEKLY COMPETITIVE REPORT'!Y21</f>
        <v>9418</v>
      </c>
    </row>
    <row r="22" spans="1:25" ht="12.75">
      <c r="A22" s="51">
        <v>9</v>
      </c>
      <c r="B22" s="4">
        <f>'WEEKLY COMPETITIVE REPORT'!B22</f>
        <v>8</v>
      </c>
      <c r="C22" s="4" t="str">
        <f>'WEEKLY COMPETITIVE REPORT'!C22</f>
        <v>PRINCE OF PERSIA</v>
      </c>
      <c r="D22" s="4" t="str">
        <f>'WEEKLY COMPETITIVE REPORT'!D22</f>
        <v>PERZIJSKI PRINC: Sipine casa</v>
      </c>
      <c r="E22" s="4" t="str">
        <f>'WEEKLY COMPETITIVE REPORT'!E22</f>
        <v>WDI</v>
      </c>
      <c r="F22" s="4" t="str">
        <f>'WEEKLY COMPETITIVE REPORT'!F22</f>
        <v>CENEX</v>
      </c>
      <c r="G22" s="38">
        <f>'WEEKLY COMPETITIVE REPORT'!G22</f>
        <v>8</v>
      </c>
      <c r="H22" s="38">
        <f>'WEEKLY COMPETITIVE REPORT'!H22</f>
        <v>12</v>
      </c>
      <c r="I22" s="15">
        <f>'WEEKLY COMPETITIVE REPORT'!I22/Y4</f>
        <v>2676.2902401635156</v>
      </c>
      <c r="J22" s="15">
        <f>'WEEKLY COMPETITIVE REPORT'!J22/Y4</f>
        <v>3694.4302503832396</v>
      </c>
      <c r="K22" s="23">
        <f>'WEEKLY COMPETITIVE REPORT'!K22</f>
        <v>439</v>
      </c>
      <c r="L22" s="23">
        <f>'WEEKLY COMPETITIVE REPORT'!L22</f>
        <v>605</v>
      </c>
      <c r="M22" s="65">
        <f>'WEEKLY COMPETITIVE REPORT'!M22</f>
        <v>-27.55878284923928</v>
      </c>
      <c r="N22" s="15">
        <f t="shared" si="3"/>
        <v>223.02418668029296</v>
      </c>
      <c r="O22" s="38">
        <f>'WEEKLY COMPETITIVE REPORT'!O22</f>
        <v>12</v>
      </c>
      <c r="P22" s="15">
        <f>'WEEKLY COMPETITIVE REPORT'!P22/Y4</f>
        <v>5503.321410321921</v>
      </c>
      <c r="Q22" s="15">
        <f>'WEEKLY COMPETITIVE REPORT'!Q22/Y4</f>
        <v>6821.665815022994</v>
      </c>
      <c r="R22" s="23">
        <f>'WEEKLY COMPETITIVE REPORT'!R22</f>
        <v>994</v>
      </c>
      <c r="S22" s="23">
        <f>'WEEKLY COMPETITIVE REPORT'!S22</f>
        <v>1196</v>
      </c>
      <c r="T22" s="65">
        <f>'WEEKLY COMPETITIVE REPORT'!T22</f>
        <v>-19.32584269662921</v>
      </c>
      <c r="U22" s="15">
        <f>'WEEKLY COMPETITIVE REPORT'!U22/Y4</f>
        <v>188870.72049054675</v>
      </c>
      <c r="V22" s="15">
        <f t="shared" si="4"/>
        <v>458.61011752682674</v>
      </c>
      <c r="W22" s="26">
        <f t="shared" si="5"/>
        <v>194374.04190086867</v>
      </c>
      <c r="X22" s="23">
        <f>'WEEKLY COMPETITIVE REPORT'!X22</f>
        <v>34468</v>
      </c>
      <c r="Y22" s="57">
        <f>'WEEKLY COMPETITIVE REPORT'!Y22</f>
        <v>35462</v>
      </c>
    </row>
    <row r="23" spans="1:25" ht="12.75">
      <c r="A23" s="51">
        <v>10</v>
      </c>
      <c r="B23" s="4">
        <f>'WEEKLY COMPETITIVE REPORT'!B23</f>
        <v>6</v>
      </c>
      <c r="C23" s="4" t="str">
        <f>'WEEKLY COMPETITIVE REPORT'!C23</f>
        <v>ROBIN HOOD</v>
      </c>
      <c r="D23" s="4" t="str">
        <f>'WEEKLY COMPETITIVE REPORT'!D23</f>
        <v>ROBIN HOOD</v>
      </c>
      <c r="E23" s="4" t="str">
        <f>'WEEKLY COMPETITIVE REPORT'!E23</f>
        <v>UNI</v>
      </c>
      <c r="F23" s="4" t="str">
        <f>'WEEKLY COMPETITIVE REPORT'!F23</f>
        <v>Karantanija</v>
      </c>
      <c r="G23" s="38">
        <f>'WEEKLY COMPETITIVE REPORT'!G23</f>
        <v>9</v>
      </c>
      <c r="H23" s="38">
        <f>'WEEKLY COMPETITIVE REPORT'!H23</f>
        <v>15</v>
      </c>
      <c r="I23" s="15">
        <f>'WEEKLY COMPETITIVE REPORT'!I23/Y4</f>
        <v>2224.067450178845</v>
      </c>
      <c r="J23" s="15">
        <f>'WEEKLY COMPETITIVE REPORT'!J23/Y4</f>
        <v>4205.416453755748</v>
      </c>
      <c r="K23" s="23">
        <f>'WEEKLY COMPETITIVE REPORT'!K23</f>
        <v>344</v>
      </c>
      <c r="L23" s="23">
        <f>'WEEKLY COMPETITIVE REPORT'!L23</f>
        <v>650</v>
      </c>
      <c r="M23" s="65">
        <f>'WEEKLY COMPETITIVE REPORT'!M23</f>
        <v>-47.1142162818955</v>
      </c>
      <c r="N23" s="15">
        <f t="shared" si="3"/>
        <v>148.27116334525633</v>
      </c>
      <c r="O23" s="38">
        <f>'WEEKLY COMPETITIVE REPORT'!O23</f>
        <v>15</v>
      </c>
      <c r="P23" s="15">
        <f>'WEEKLY COMPETITIVE REPORT'!P23/Y4</f>
        <v>4978.283086356668</v>
      </c>
      <c r="Q23" s="15">
        <f>'WEEKLY COMPETITIVE REPORT'!Q23/Y4</f>
        <v>8027.593254982115</v>
      </c>
      <c r="R23" s="23">
        <f>'WEEKLY COMPETITIVE REPORT'!R23</f>
        <v>834</v>
      </c>
      <c r="S23" s="23">
        <f>'WEEKLY COMPETITIVE REPORT'!S23</f>
        <v>1344</v>
      </c>
      <c r="T23" s="65">
        <f>'WEEKLY COMPETITIVE REPORT'!T23</f>
        <v>-37.985359643539155</v>
      </c>
      <c r="U23" s="15">
        <f>'WEEKLY COMPETITIVE REPORT'!U23/Y4</f>
        <v>394653.8068472151</v>
      </c>
      <c r="V23" s="15">
        <f t="shared" si="4"/>
        <v>331.8855390904445</v>
      </c>
      <c r="W23" s="26">
        <f t="shared" si="5"/>
        <v>399632.08993357175</v>
      </c>
      <c r="X23" s="23">
        <f>'WEEKLY COMPETITIVE REPORT'!X23</f>
        <v>68582</v>
      </c>
      <c r="Y23" s="57">
        <f>'WEEKLY COMPETITIVE REPORT'!Y23</f>
        <v>69416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NOWHERE BOY</v>
      </c>
      <c r="D24" s="4" t="str">
        <f>'WEEKLY COMPETITIVE REPORT'!D24</f>
        <v>OWHERE BOY: ZGODBA O JOHNU LENNONU</v>
      </c>
      <c r="E24" s="4" t="str">
        <f>'WEEKLY COMPETITIVE REPORT'!E24</f>
        <v>INDEP</v>
      </c>
      <c r="F24" s="4" t="str">
        <f>'WEEKLY COMPETITIVE REPORT'!F24</f>
        <v>Karantanija</v>
      </c>
      <c r="G24" s="38">
        <f>'WEEKLY COMPETITIVE REPORT'!G24</f>
        <v>2</v>
      </c>
      <c r="H24" s="38">
        <f>'WEEKLY COMPETITIVE REPORT'!H24</f>
        <v>6</v>
      </c>
      <c r="I24" s="15">
        <f>'WEEKLY COMPETITIVE REPORT'!I24/Y4</f>
        <v>1646.6530403679099</v>
      </c>
      <c r="J24" s="15">
        <f>'WEEKLY COMPETITIVE REPORT'!J24/Y4</f>
        <v>2922.841083290751</v>
      </c>
      <c r="K24" s="23">
        <f>'WEEKLY COMPETITIVE REPORT'!K24</f>
        <v>262</v>
      </c>
      <c r="L24" s="23">
        <f>'WEEKLY COMPETITIVE REPORT'!L24</f>
        <v>471</v>
      </c>
      <c r="M24" s="65">
        <f>'WEEKLY COMPETITIVE REPORT'!M24</f>
        <v>-43.66258741258741</v>
      </c>
      <c r="N24" s="15">
        <f t="shared" si="3"/>
        <v>274.44217339465166</v>
      </c>
      <c r="O24" s="38">
        <f>'WEEKLY COMPETITIVE REPORT'!O24</f>
        <v>6</v>
      </c>
      <c r="P24" s="15">
        <f>'WEEKLY COMPETITIVE REPORT'!P24/Y4</f>
        <v>4333.163004598876</v>
      </c>
      <c r="Q24" s="15">
        <f>'WEEKLY COMPETITIVE REPORT'!Q24/Y4</f>
        <v>6313.234542667347</v>
      </c>
      <c r="R24" s="23">
        <f>'WEEKLY COMPETITIVE REPORT'!R24</f>
        <v>776</v>
      </c>
      <c r="S24" s="23">
        <f>'WEEKLY COMPETITIVE REPORT'!S24</f>
        <v>1114</v>
      </c>
      <c r="T24" s="65">
        <f>'WEEKLY COMPETITIVE REPORT'!T24</f>
        <v>-31.36382031566167</v>
      </c>
      <c r="U24" s="15">
        <f>'WEEKLY COMPETITIVE REPORT'!U24/Y4</f>
        <v>7079.7138477261105</v>
      </c>
      <c r="V24" s="15">
        <f t="shared" si="4"/>
        <v>722.1938340998126</v>
      </c>
      <c r="W24" s="26">
        <f t="shared" si="5"/>
        <v>11412.876852324986</v>
      </c>
      <c r="X24" s="23">
        <f>'WEEKLY COMPETITIVE REPORT'!X24</f>
        <v>1245</v>
      </c>
      <c r="Y24" s="57">
        <f>'WEEKLY COMPETITIVE REPORT'!Y24</f>
        <v>2021</v>
      </c>
    </row>
    <row r="25" spans="1:25" ht="12.75">
      <c r="A25" s="51">
        <v>12</v>
      </c>
      <c r="B25" s="4" t="str">
        <f>'WEEKLY COMPETITIVE REPORT'!B25</f>
        <v>New</v>
      </c>
      <c r="C25" s="4" t="str">
        <f>'WEEKLY COMPETITIVE REPORT'!C25</f>
        <v>ALLE ANDEREN</v>
      </c>
      <c r="D25" s="4" t="str">
        <f>'WEEKLY COMPETITIVE REPORT'!D25</f>
        <v>VSI DRUGI</v>
      </c>
      <c r="E25" s="4" t="str">
        <f>'WEEKLY COMPETITIVE REPORT'!E25</f>
        <v>INDEP</v>
      </c>
      <c r="F25" s="4" t="str">
        <f>'WEEKLY COMPETITIVE REPORT'!F25</f>
        <v>CF</v>
      </c>
      <c r="G25" s="38">
        <f>'WEEKLY COMPETITIVE REPORT'!G25</f>
        <v>1</v>
      </c>
      <c r="H25" s="38">
        <f>'WEEKLY COMPETITIVE REPORT'!H25</f>
        <v>1</v>
      </c>
      <c r="I25" s="15">
        <f>'WEEKLY COMPETITIVE REPORT'!I25/Y4</f>
        <v>445.83546244251403</v>
      </c>
      <c r="J25" s="15">
        <f>'WEEKLY COMPETITIVE REPORT'!J25/Y4</f>
        <v>0</v>
      </c>
      <c r="K25" s="23">
        <f>'WEEKLY COMPETITIVE REPORT'!K25</f>
        <v>72</v>
      </c>
      <c r="L25" s="23">
        <f>'WEEKLY COMPETITIVE REPORT'!L25</f>
        <v>0</v>
      </c>
      <c r="M25" s="65">
        <f>'WEEKLY COMPETITIVE REPORT'!M25</f>
        <v>0</v>
      </c>
      <c r="N25" s="15">
        <f t="shared" si="3"/>
        <v>445.83546244251403</v>
      </c>
      <c r="O25" s="38">
        <f>'WEEKLY COMPETITIVE REPORT'!O25</f>
        <v>1</v>
      </c>
      <c r="P25" s="15">
        <f>'WEEKLY COMPETITIVE REPORT'!P25/Y4</f>
        <v>1108.8400613183444</v>
      </c>
      <c r="Q25" s="15">
        <f>'WEEKLY COMPETITIVE REPORT'!Q25/Y4</f>
        <v>0</v>
      </c>
      <c r="R25" s="23">
        <f>'WEEKLY COMPETITIVE REPORT'!R25</f>
        <v>196</v>
      </c>
      <c r="S25" s="23">
        <f>'WEEKLY COMPETITIVE REPORT'!S25</f>
        <v>0</v>
      </c>
      <c r="T25" s="65">
        <f>'WEEKLY COMPETITIVE REPORT'!T25</f>
        <v>0</v>
      </c>
      <c r="U25" s="15">
        <f>'WEEKLY COMPETITIVE REPORT'!U25/Y4</f>
        <v>2938.1706693919264</v>
      </c>
      <c r="V25" s="15">
        <f t="shared" si="4"/>
        <v>1108.8400613183444</v>
      </c>
      <c r="W25" s="26">
        <f t="shared" si="5"/>
        <v>4047.0107307102708</v>
      </c>
      <c r="X25" s="23">
        <f>'WEEKLY COMPETITIVE REPORT'!X25</f>
        <v>545</v>
      </c>
      <c r="Y25" s="57">
        <f>'WEEKLY COMPETITIVE REPORT'!Y25</f>
        <v>741</v>
      </c>
    </row>
    <row r="26" spans="1:25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4">
        <f>'WEEKLY COMPETITIVE REPORT'!F26</f>
        <v>0</v>
      </c>
      <c r="G26" s="38">
        <f>'WEEKLY COMPETITIVE REPORT'!G26</f>
        <v>0</v>
      </c>
      <c r="H26" s="38">
        <f>'WEEKLY COMPETITIVE REPORT'!H26</f>
        <v>0</v>
      </c>
      <c r="I26" s="15">
        <f>'WEEKLY COMPETITIVE REPORT'!I26/Y4</f>
        <v>0</v>
      </c>
      <c r="J26" s="15">
        <f>'WEEKLY COMPETITIVE REPORT'!J26/Y4</f>
        <v>0</v>
      </c>
      <c r="K26" s="23">
        <f>'WEEKLY COMPETITIVE REPORT'!K26</f>
        <v>0</v>
      </c>
      <c r="L26" s="23">
        <f>'WEEKLY COMPETITIVE REPORT'!L26</f>
        <v>0</v>
      </c>
      <c r="M26" s="65">
        <f>'WEEKLY COMPETITIVE REPORT'!M26</f>
        <v>0</v>
      </c>
      <c r="N26" s="15" t="e">
        <f t="shared" si="3"/>
        <v>#DIV/0!</v>
      </c>
      <c r="O26" s="38">
        <f>'WEEKLY COMPETITIVE REPORT'!O26</f>
        <v>0</v>
      </c>
      <c r="P26" s="15">
        <f>'WEEKLY COMPETITIVE REPORT'!P26/Y4</f>
        <v>0</v>
      </c>
      <c r="Q26" s="15">
        <f>'WEEKLY COMPETITIVE REPORT'!Q26/Y4</f>
        <v>0</v>
      </c>
      <c r="R26" s="23">
        <f>'WEEKLY COMPETITIVE REPORT'!R26</f>
        <v>0</v>
      </c>
      <c r="S26" s="23">
        <f>'WEEKLY COMPETITIVE REPORT'!S26</f>
        <v>0</v>
      </c>
      <c r="T26" s="65">
        <f>'WEEKLY COMPETITIVE REPORT'!T26</f>
        <v>0</v>
      </c>
      <c r="U26" s="15">
        <f>'WEEKLY COMPETITIVE REPORT'!U26/Y4</f>
        <v>0</v>
      </c>
      <c r="V26" s="15" t="e">
        <f t="shared" si="4"/>
        <v>#DIV/0!</v>
      </c>
      <c r="W26" s="26">
        <f t="shared" si="5"/>
        <v>0</v>
      </c>
      <c r="X26" s="23">
        <f>'WEEKLY COMPETITIVE REPORT'!X26</f>
        <v>0</v>
      </c>
      <c r="Y26" s="57">
        <f>'WEEKLY COMPETITIVE REPORT'!Y26</f>
        <v>0</v>
      </c>
    </row>
    <row r="27" spans="1:25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8">
        <f>'WEEKLY COMPETITIVE REPORT'!G27</f>
        <v>0</v>
      </c>
      <c r="H27" s="38">
        <f>'WEEKLY COMPETITIVE REPORT'!H27</f>
        <v>0</v>
      </c>
      <c r="I27" s="15">
        <f>'WEEKLY COMPETITIVE REPORT'!I27/Y4</f>
        <v>0</v>
      </c>
      <c r="J27" s="15">
        <f>'WEEKLY COMPETITIVE REPORT'!J27/Y17</f>
        <v>0</v>
      </c>
      <c r="K27" s="23">
        <f>'WEEKLY COMPETITIVE REPORT'!K27</f>
        <v>0</v>
      </c>
      <c r="L27" s="23">
        <f>'WEEKLY COMPETITIVE REPORT'!L27</f>
        <v>0</v>
      </c>
      <c r="M27" s="65">
        <f>'WEEKLY COMPETITIVE REPORT'!M27</f>
        <v>0</v>
      </c>
      <c r="N27" s="15" t="e">
        <f t="shared" si="3"/>
        <v>#DIV/0!</v>
      </c>
      <c r="O27" s="38">
        <f>'WEEKLY COMPETITIVE REPORT'!O27</f>
        <v>0</v>
      </c>
      <c r="P27" s="15">
        <f>'WEEKLY COMPETITIVE REPORT'!P27/Y4</f>
        <v>0</v>
      </c>
      <c r="Q27" s="15">
        <f>'WEEKLY COMPETITIVE REPORT'!Q27/Y17</f>
        <v>0</v>
      </c>
      <c r="R27" s="23">
        <f>'WEEKLY COMPETITIVE REPORT'!R27</f>
        <v>0</v>
      </c>
      <c r="S27" s="23">
        <f>'WEEKLY COMPETITIVE REPORT'!S27</f>
        <v>0</v>
      </c>
      <c r="T27" s="65">
        <f>'WEEKLY COMPETITIVE REPORT'!T27</f>
        <v>0</v>
      </c>
      <c r="U27" s="15">
        <f>'WEEKLY COMPETITIVE REPORT'!U27/Y17</f>
        <v>0</v>
      </c>
      <c r="V27" s="15" t="e">
        <f t="shared" si="4"/>
        <v>#DIV/0!</v>
      </c>
      <c r="W27" s="26">
        <f t="shared" si="5"/>
        <v>0</v>
      </c>
      <c r="X27" s="23">
        <f>'WEEKLY COMPETITIVE REPORT'!X27</f>
        <v>0</v>
      </c>
      <c r="Y27" s="57">
        <f>'WEEKLY COMPETITIVE REPORT'!Y27</f>
        <v>0</v>
      </c>
    </row>
    <row r="28" spans="1:25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8">
        <f>'WEEKLY COMPETITIVE REPORT'!G28</f>
        <v>0</v>
      </c>
      <c r="H28" s="38">
        <f>'WEEKLY COMPETITIVE REPORT'!H28</f>
        <v>0</v>
      </c>
      <c r="I28" s="15">
        <f>'WEEKLY COMPETITIVE REPORT'!I28/Y4</f>
        <v>0</v>
      </c>
      <c r="J28" s="15">
        <f>'WEEKLY COMPETITIVE REPORT'!J28/Y17</f>
        <v>0</v>
      </c>
      <c r="K28" s="23">
        <f>'WEEKLY COMPETITIVE REPORT'!K28</f>
        <v>0</v>
      </c>
      <c r="L28" s="23">
        <f>'WEEKLY COMPETITIVE REPORT'!L28</f>
        <v>0</v>
      </c>
      <c r="M28" s="65">
        <f>'WEEKLY COMPETITIVE REPORT'!M28</f>
        <v>0</v>
      </c>
      <c r="N28" s="15" t="e">
        <f t="shared" si="3"/>
        <v>#DIV/0!</v>
      </c>
      <c r="O28" s="38">
        <f>'WEEKLY COMPETITIVE REPORT'!O28</f>
        <v>0</v>
      </c>
      <c r="P28" s="15">
        <f>'WEEKLY COMPETITIVE REPORT'!P28/Y4</f>
        <v>0</v>
      </c>
      <c r="Q28" s="15">
        <f>'WEEKLY COMPETITIVE REPORT'!Q28/Y17</f>
        <v>0</v>
      </c>
      <c r="R28" s="23">
        <f>'WEEKLY COMPETITIVE REPORT'!R28</f>
        <v>0</v>
      </c>
      <c r="S28" s="23">
        <f>'WEEKLY COMPETITIVE REPORT'!S28</f>
        <v>0</v>
      </c>
      <c r="T28" s="65">
        <f>'WEEKLY COMPETITIVE REPORT'!T28</f>
        <v>0</v>
      </c>
      <c r="U28" s="15">
        <f>'WEEKLY COMPETITIVE REPORT'!U28/Y17</f>
        <v>0</v>
      </c>
      <c r="V28" s="15" t="e">
        <f t="shared" si="4"/>
        <v>#DIV/0!</v>
      </c>
      <c r="W28" s="26">
        <f t="shared" si="5"/>
        <v>0</v>
      </c>
      <c r="X28" s="23">
        <f>'WEEKLY COMPETITIVE REPORT'!X28</f>
        <v>0</v>
      </c>
      <c r="Y28" s="57">
        <f>'WEEKLY COMPETITIVE REPORT'!Y28</f>
        <v>0</v>
      </c>
    </row>
    <row r="29" spans="1:25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8">
        <f>'WEEKLY COMPETITIVE REPORT'!G29</f>
        <v>0</v>
      </c>
      <c r="H29" s="38">
        <f>'WEEKLY COMPETITIVE REPORT'!H29</f>
        <v>0</v>
      </c>
      <c r="I29" s="15">
        <f>'WEEKLY COMPETITIVE REPORT'!I29/Y4</f>
        <v>0</v>
      </c>
      <c r="J29" s="15">
        <f>'WEEKLY COMPETITIVE REPORT'!J29/Y17</f>
        <v>0</v>
      </c>
      <c r="K29" s="23">
        <f>'WEEKLY COMPETITIVE REPORT'!K29</f>
        <v>0</v>
      </c>
      <c r="L29" s="23">
        <f>'WEEKLY COMPETITIVE REPORT'!L29</f>
        <v>0</v>
      </c>
      <c r="M29" s="65">
        <f>'WEEKLY COMPETITIVE REPORT'!M29</f>
        <v>0</v>
      </c>
      <c r="N29" s="15" t="e">
        <f t="shared" si="3"/>
        <v>#DIV/0!</v>
      </c>
      <c r="O29" s="38">
        <f>'WEEKLY COMPETITIVE REPORT'!O29</f>
        <v>0</v>
      </c>
      <c r="P29" s="15">
        <f>'WEEKLY COMPETITIVE REPORT'!P29/Y4</f>
        <v>0</v>
      </c>
      <c r="Q29" s="15">
        <f>'WEEKLY COMPETITIVE REPORT'!Q29/Y17</f>
        <v>0</v>
      </c>
      <c r="R29" s="23">
        <f>'WEEKLY COMPETITIVE REPORT'!R29</f>
        <v>0</v>
      </c>
      <c r="S29" s="23">
        <f>'WEEKLY COMPETITIVE REPORT'!S29</f>
        <v>0</v>
      </c>
      <c r="T29" s="65">
        <f>'WEEKLY COMPETITIVE REPORT'!T29</f>
        <v>0</v>
      </c>
      <c r="U29" s="15">
        <f>'WEEKLY COMPETITIVE REPORT'!U29/Y4</f>
        <v>0</v>
      </c>
      <c r="V29" s="15" t="e">
        <f t="shared" si="4"/>
        <v>#DIV/0!</v>
      </c>
      <c r="W29" s="26">
        <f t="shared" si="5"/>
        <v>0</v>
      </c>
      <c r="X29" s="23">
        <f>'WEEKLY COMPETITIVE REPORT'!X29</f>
        <v>0</v>
      </c>
      <c r="Y29" s="57">
        <f>'WEEKLY COMPETITIVE REPORT'!Y29</f>
        <v>0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120</v>
      </c>
      <c r="I34" s="33">
        <f>SUM(I14:I33)</f>
        <v>79476.23914154318</v>
      </c>
      <c r="J34" s="32">
        <f>SUM(J14:J33)</f>
        <v>122096.32089933571</v>
      </c>
      <c r="K34" s="32">
        <f>SUM(K14:K33)</f>
        <v>12960</v>
      </c>
      <c r="L34" s="32">
        <f>SUM(L14:L33)</f>
        <v>19616</v>
      </c>
      <c r="M34" s="65">
        <f>'WEEKLY COMPETITIVE REPORT'!M34</f>
        <v>-36.344847343865105</v>
      </c>
      <c r="N34" s="33">
        <f>I34/H34</f>
        <v>662.3019928461931</v>
      </c>
      <c r="O34" s="41">
        <f>'WEEKLY COMPETITIVE REPORT'!O34</f>
        <v>120</v>
      </c>
      <c r="P34" s="32">
        <f>SUM(P14:P33)</f>
        <v>183074.85947879404</v>
      </c>
      <c r="Q34" s="32">
        <f>SUM(Q14:Q33)</f>
        <v>256668.36995401126</v>
      </c>
      <c r="R34" s="32">
        <f>SUM(R14:R33)</f>
        <v>33427</v>
      </c>
      <c r="S34" s="32">
        <f>SUM(S14:S33)</f>
        <v>45308</v>
      </c>
      <c r="T34" s="66">
        <f>P34/Q34-100%</f>
        <v>-0.2867260601234324</v>
      </c>
      <c r="U34" s="32">
        <f>SUM(U14:U33)</f>
        <v>1858925.6515074095</v>
      </c>
      <c r="V34" s="33">
        <f>P34/O34</f>
        <v>1525.6238289899504</v>
      </c>
      <c r="W34" s="32">
        <f>SUM(W14:W33)</f>
        <v>2042000.510986203</v>
      </c>
      <c r="X34" s="32">
        <f>SUM(X14:X33)</f>
        <v>324452</v>
      </c>
      <c r="Y34" s="36">
        <f>SUM(Y14:Y33)</f>
        <v>357879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2010-07-15T13:10:39Z</dcterms:modified>
  <cp:category/>
  <cp:version/>
  <cp:contentType/>
  <cp:contentStatus/>
</cp:coreProperties>
</file>