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0160" windowHeight="984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<sst xmlns="http://schemas.openxmlformats.org/spreadsheetml/2006/main" count="251" uniqueCount="94">
  <si>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</si>
  <si>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</si>
  <si>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</si>
  <si>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</si>
  <si>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</si>
  <si>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</si>
  <si>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</si>
  <si>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</si>
  <si>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</si>
  <si>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</si>
  <si>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</si>
  <si>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</si>
  <si>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</si>
  <si>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</si>
  <si>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</si>
  <si>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</si>
  <si>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</si>
  <si>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</si>
  <si>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</si>
  <si>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</si>
  <si>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</si>
  <si>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</si>
  <si>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</si>
  <si>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</si>
  <si>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</si>
  <si>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</si>
  <si>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</si>
  <si>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</si>
  <si>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</si>
  <si>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</si>
  <si>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</si>
  <si>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</si>
  <si>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</si>
  <si>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</si>
  <si>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</si>
  <si>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</si>
  <si>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</si>
  <si>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</si>
  <si>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</si>
  <si>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</si>
  <si>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</si>
  <si>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</si>
  <si>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</si>
  <si>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</si>
  <si>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</si>
  <si>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</si>
  <si>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</si>
  <si>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</si>
  <si>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</si>
  <si>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</si>
  <si>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</si>
  <si>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New</t>
  </si>
  <si>
    <t>PRINCE OF PERSIA</t>
  </si>
  <si>
    <t>SEX and the CITY 2</t>
  </si>
  <si>
    <t>local title</t>
  </si>
  <si>
    <t>PERZIJSKI PRINC: Sipine casa</t>
  </si>
  <si>
    <t>SEKS V MESTU 2</t>
  </si>
  <si>
    <t>KILLERS</t>
  </si>
  <si>
    <t>MORILCI</t>
  </si>
  <si>
    <t>FIVIA</t>
  </si>
  <si>
    <t>A NIGHTMARE ON ELM STREET</t>
  </si>
  <si>
    <t>MORA V ULICI BRESTOV</t>
  </si>
  <si>
    <t>NOWHERE BOY</t>
  </si>
  <si>
    <t>OWHERE BOY: ZGODBA O JOHNU LENNONU</t>
  </si>
  <si>
    <t>THE TWILIGHT SAGA: ECLIPSE</t>
  </si>
  <si>
    <t>MRK</t>
  </si>
  <si>
    <t>PREDATORS</t>
  </si>
  <si>
    <t>PREDATORJI</t>
  </si>
  <si>
    <t>FOX</t>
  </si>
  <si>
    <t>LETTERS TO JULIET</t>
  </si>
  <si>
    <t>PISMA JULIJI</t>
  </si>
  <si>
    <t>GROWN UPS</t>
  </si>
  <si>
    <t>ODRASLI</t>
  </si>
  <si>
    <t>SONY</t>
  </si>
  <si>
    <t>STREET DANCE 3D</t>
  </si>
  <si>
    <t>ULIČNI PLES 3D</t>
  </si>
  <si>
    <t>GHOST WRITER</t>
  </si>
  <si>
    <t>PISATELJ V SENCI</t>
  </si>
  <si>
    <t>INCEPTION</t>
  </si>
  <si>
    <t>IZVOR</t>
  </si>
  <si>
    <t>KNIGHT &amp; DAY</t>
  </si>
  <si>
    <t>KOT NOČ IN DAN</t>
  </si>
  <si>
    <t>06 - Aug</t>
  </si>
  <si>
    <t>08 - Aug</t>
  </si>
  <si>
    <t>05 - Aug</t>
  </si>
  <si>
    <t>11 - Aug</t>
  </si>
  <si>
    <t>THE LAST AIRBENDER</t>
  </si>
  <si>
    <t>ZADNJI GOSPODAR VETRA</t>
  </si>
  <si>
    <t>GET HIM TO THE GREEK</t>
  </si>
  <si>
    <t>SUPERŽUR</t>
  </si>
  <si>
    <t>UNI</t>
  </si>
  <si>
    <t>SPLICE</t>
  </si>
  <si>
    <t>HIBRID</t>
  </si>
  <si>
    <t>Cinemania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</si>
</sst>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G20" sqref="G2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3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9"/>
      <c r="F4" s="9"/>
      <c r="G4" s="20" t="s">
        <v>2</v>
      </c>
      <c r="H4" s="21"/>
      <c r="I4" s="21"/>
      <c r="J4" s="21"/>
      <c r="K4" s="85" t="s">
        <v>82</v>
      </c>
      <c r="L4" s="21"/>
      <c r="M4" s="86" t="s">
        <v>83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0.7747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84</v>
      </c>
      <c r="L5" s="8"/>
      <c r="M5" s="87" t="s">
        <v>85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32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40402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54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>
        <v>1</v>
      </c>
      <c r="C14" s="4" t="s">
        <v>78</v>
      </c>
      <c r="D14" s="4" t="s">
        <v>79</v>
      </c>
      <c r="E14" s="16" t="s">
        <v>43</v>
      </c>
      <c r="F14" s="16" t="s">
        <v>44</v>
      </c>
      <c r="G14" s="38">
        <v>3</v>
      </c>
      <c r="H14" s="38">
        <v>10</v>
      </c>
      <c r="I14" s="25">
        <v>23225</v>
      </c>
      <c r="J14" s="25">
        <v>27527</v>
      </c>
      <c r="K14" s="25">
        <v>4506</v>
      </c>
      <c r="L14" s="25">
        <v>5365</v>
      </c>
      <c r="M14" s="65">
        <f>(I14/J14*100)-100</f>
        <v>-15.628292222181855</v>
      </c>
      <c r="N14" s="15">
        <f>I14/H14</f>
        <v>2322.5</v>
      </c>
      <c r="O14" s="39">
        <v>10</v>
      </c>
      <c r="P14" s="15">
        <v>42868</v>
      </c>
      <c r="Q14" s="15">
        <v>57707</v>
      </c>
      <c r="R14" s="15">
        <v>9088</v>
      </c>
      <c r="S14" s="15">
        <v>12384</v>
      </c>
      <c r="T14" s="65">
        <f>(P14/Q14*100)-100</f>
        <v>-25.71438473668705</v>
      </c>
      <c r="U14" s="76">
        <v>139253</v>
      </c>
      <c r="V14" s="15">
        <f>P14/O14</f>
        <v>4286.8</v>
      </c>
      <c r="W14" s="76">
        <f>SUM(U14,P14)</f>
        <v>182121</v>
      </c>
      <c r="X14" s="76">
        <v>29567</v>
      </c>
      <c r="Y14" s="77">
        <f>SUM(X14,R14)</f>
        <v>38655</v>
      </c>
    </row>
    <row r="15" spans="1:25" ht="12.75">
      <c r="A15" s="73">
        <v>2</v>
      </c>
      <c r="B15" s="73">
        <v>2</v>
      </c>
      <c r="C15" s="4" t="s">
        <v>80</v>
      </c>
      <c r="D15" s="4" t="s">
        <v>81</v>
      </c>
      <c r="E15" s="16" t="s">
        <v>68</v>
      </c>
      <c r="F15" s="16" t="s">
        <v>42</v>
      </c>
      <c r="G15" s="38">
        <v>2</v>
      </c>
      <c r="H15" s="38">
        <v>12</v>
      </c>
      <c r="I15" s="25">
        <v>22002</v>
      </c>
      <c r="J15" s="25">
        <v>29181</v>
      </c>
      <c r="K15" s="23">
        <v>4542</v>
      </c>
      <c r="L15" s="23">
        <v>6024</v>
      </c>
      <c r="M15" s="65">
        <f>(I15/J15*100)-100</f>
        <v>-24.6016243446078</v>
      </c>
      <c r="N15" s="15">
        <f>I15/H15</f>
        <v>1833.5</v>
      </c>
      <c r="O15" s="38">
        <v>12</v>
      </c>
      <c r="P15" s="23">
        <v>38337</v>
      </c>
      <c r="Q15" s="23">
        <v>56684</v>
      </c>
      <c r="R15" s="23">
        <v>8658</v>
      </c>
      <c r="S15" s="23">
        <v>13175</v>
      </c>
      <c r="T15" s="65">
        <f>(P15/Q15*100)-100</f>
        <v>-32.36715828099641</v>
      </c>
      <c r="U15" s="76">
        <v>68084</v>
      </c>
      <c r="V15" s="15">
        <f>P15/O15</f>
        <v>3194.75</v>
      </c>
      <c r="W15" s="76">
        <f>SUM(U15,P15)</f>
        <v>106421</v>
      </c>
      <c r="X15" s="76">
        <v>15804</v>
      </c>
      <c r="Y15" s="77">
        <f>SUM(X15,R15)</f>
        <v>24462</v>
      </c>
    </row>
    <row r="16" spans="1:25" ht="12.75">
      <c r="A16" s="73">
        <v>3</v>
      </c>
      <c r="B16" s="73" t="s">
        <v>51</v>
      </c>
      <c r="C16" s="4" t="s">
        <v>86</v>
      </c>
      <c r="D16" s="4" t="s">
        <v>87</v>
      </c>
      <c r="E16" s="16" t="s">
        <v>50</v>
      </c>
      <c r="F16" s="16" t="s">
        <v>36</v>
      </c>
      <c r="G16" s="38">
        <v>1</v>
      </c>
      <c r="H16" s="38">
        <v>17</v>
      </c>
      <c r="I16" s="15">
        <v>19005</v>
      </c>
      <c r="J16" s="15"/>
      <c r="K16" s="83">
        <v>3520</v>
      </c>
      <c r="L16" s="83"/>
      <c r="M16" s="65"/>
      <c r="N16" s="15">
        <f>I16/H16</f>
        <v>1117.9411764705883</v>
      </c>
      <c r="O16" s="39">
        <v>17</v>
      </c>
      <c r="P16" s="15">
        <v>35456</v>
      </c>
      <c r="Q16" s="15"/>
      <c r="R16" s="15">
        <v>7313</v>
      </c>
      <c r="S16" s="15"/>
      <c r="T16" s="65"/>
      <c r="U16" s="76">
        <v>39050</v>
      </c>
      <c r="V16" s="15">
        <f>P16/O16</f>
        <v>2085.6470588235293</v>
      </c>
      <c r="W16" s="76">
        <f>SUM(U16,P16)</f>
        <v>74506</v>
      </c>
      <c r="X16" s="76">
        <v>7925</v>
      </c>
      <c r="Y16" s="77">
        <f>SUM(X16,R16)</f>
        <v>15238</v>
      </c>
    </row>
    <row r="17" spans="1:25" ht="12.75">
      <c r="A17" s="73">
        <v>4</v>
      </c>
      <c r="B17" s="73" t="s">
        <v>51</v>
      </c>
      <c r="C17" s="4" t="s">
        <v>88</v>
      </c>
      <c r="D17" s="4" t="s">
        <v>89</v>
      </c>
      <c r="E17" s="16" t="s">
        <v>90</v>
      </c>
      <c r="F17" s="16" t="s">
        <v>36</v>
      </c>
      <c r="G17" s="38">
        <v>1</v>
      </c>
      <c r="H17" s="38">
        <v>9</v>
      </c>
      <c r="I17" s="15">
        <v>17042</v>
      </c>
      <c r="J17" s="15"/>
      <c r="K17" s="23">
        <v>3531</v>
      </c>
      <c r="L17" s="23"/>
      <c r="M17" s="65"/>
      <c r="N17" s="15">
        <f>I17/H17</f>
        <v>1893.5555555555557</v>
      </c>
      <c r="O17" s="74">
        <v>9</v>
      </c>
      <c r="P17" s="15">
        <v>30732</v>
      </c>
      <c r="Q17" s="15"/>
      <c r="R17" s="15">
        <v>7173</v>
      </c>
      <c r="S17" s="15"/>
      <c r="T17" s="65"/>
      <c r="U17" s="90">
        <v>1225</v>
      </c>
      <c r="V17" s="15">
        <f>P17/O17</f>
        <v>3414.6666666666665</v>
      </c>
      <c r="W17" s="76">
        <f>SUM(U17,P17)</f>
        <v>31957</v>
      </c>
      <c r="X17" s="76">
        <v>621</v>
      </c>
      <c r="Y17" s="77">
        <f>SUM(X17,R17)</f>
        <v>7794</v>
      </c>
    </row>
    <row r="18" spans="1:25" ht="13.5" customHeight="1">
      <c r="A18" s="73">
        <v>5</v>
      </c>
      <c r="B18" s="73">
        <v>3</v>
      </c>
      <c r="C18" s="4" t="s">
        <v>71</v>
      </c>
      <c r="D18" s="4" t="s">
        <v>72</v>
      </c>
      <c r="E18" s="16" t="s">
        <v>73</v>
      </c>
      <c r="F18" s="16" t="s">
        <v>42</v>
      </c>
      <c r="G18" s="38">
        <v>4</v>
      </c>
      <c r="H18" s="38">
        <v>7</v>
      </c>
      <c r="I18" s="15">
        <v>14928</v>
      </c>
      <c r="J18" s="15">
        <v>17092</v>
      </c>
      <c r="K18" s="25">
        <v>3103</v>
      </c>
      <c r="L18" s="25">
        <v>3609</v>
      </c>
      <c r="M18" s="65">
        <f>(I18/J18*100)-100</f>
        <v>-12.66089398549029</v>
      </c>
      <c r="N18" s="15">
        <f>I18/H18</f>
        <v>2132.5714285714284</v>
      </c>
      <c r="O18" s="74">
        <v>7</v>
      </c>
      <c r="P18" s="15">
        <v>25253</v>
      </c>
      <c r="Q18" s="15">
        <v>32999</v>
      </c>
      <c r="R18" s="15">
        <v>5820</v>
      </c>
      <c r="S18" s="15">
        <v>7784</v>
      </c>
      <c r="T18" s="65">
        <f>(P18/Q18*100)-100</f>
        <v>-23.473438589048158</v>
      </c>
      <c r="U18" s="76">
        <v>127082</v>
      </c>
      <c r="V18" s="15">
        <f>P18/O18</f>
        <v>3607.5714285714284</v>
      </c>
      <c r="W18" s="76">
        <f>SUM(U18,P18)</f>
        <v>152335</v>
      </c>
      <c r="X18" s="76">
        <v>30249</v>
      </c>
      <c r="Y18" s="77">
        <f>SUM(X18,R18)</f>
        <v>36069</v>
      </c>
    </row>
    <row r="19" spans="1:25" ht="12.75">
      <c r="A19" s="73">
        <v>6</v>
      </c>
      <c r="B19" s="73">
        <v>5</v>
      </c>
      <c r="C19" s="4" t="s">
        <v>74</v>
      </c>
      <c r="D19" s="4" t="s">
        <v>75</v>
      </c>
      <c r="E19" s="16" t="s">
        <v>45</v>
      </c>
      <c r="F19" s="16" t="s">
        <v>44</v>
      </c>
      <c r="G19" s="38">
        <v>4</v>
      </c>
      <c r="H19" s="38">
        <v>5</v>
      </c>
      <c r="I19" s="15">
        <v>6117</v>
      </c>
      <c r="J19" s="15">
        <v>7353</v>
      </c>
      <c r="K19" s="91">
        <v>1084</v>
      </c>
      <c r="L19" s="91">
        <v>1307</v>
      </c>
      <c r="M19" s="65">
        <f>(I19/J19*100)-100</f>
        <v>-16.809465524275808</v>
      </c>
      <c r="N19" s="15">
        <f>I19/H19</f>
        <v>1223.4</v>
      </c>
      <c r="O19" s="39">
        <v>5</v>
      </c>
      <c r="P19" s="15">
        <v>12421</v>
      </c>
      <c r="Q19" s="15">
        <v>16054</v>
      </c>
      <c r="R19" s="15">
        <v>2574</v>
      </c>
      <c r="S19" s="15">
        <v>3350</v>
      </c>
      <c r="T19" s="65">
        <f>(P19/Q19*100)-100</f>
        <v>-22.62987417466053</v>
      </c>
      <c r="U19" s="76">
        <v>64190</v>
      </c>
      <c r="V19" s="15">
        <f>P19/O19</f>
        <v>2484.2</v>
      </c>
      <c r="W19" s="76">
        <f>SUM(U19,P19)</f>
        <v>76611</v>
      </c>
      <c r="X19" s="76">
        <v>13589</v>
      </c>
      <c r="Y19" s="77">
        <f>SUM(X19,R19)</f>
        <v>16163</v>
      </c>
    </row>
    <row r="20" spans="1:25" ht="12.75">
      <c r="A20" s="73">
        <v>7</v>
      </c>
      <c r="B20" s="73">
        <v>6</v>
      </c>
      <c r="C20" s="4" t="s">
        <v>64</v>
      </c>
      <c r="D20" s="4" t="s">
        <v>65</v>
      </c>
      <c r="E20" s="16" t="s">
        <v>45</v>
      </c>
      <c r="F20" s="16" t="s">
        <v>44</v>
      </c>
      <c r="G20" s="38">
        <v>6</v>
      </c>
      <c r="H20" s="38">
        <v>13</v>
      </c>
      <c r="I20" s="15">
        <v>3531</v>
      </c>
      <c r="J20" s="15">
        <v>5970</v>
      </c>
      <c r="K20" s="15">
        <v>695</v>
      </c>
      <c r="L20" s="15">
        <v>1237</v>
      </c>
      <c r="M20" s="65">
        <f>(I20/J20*100)-100</f>
        <v>-40.854271356783926</v>
      </c>
      <c r="N20" s="15">
        <f>I20/H20</f>
        <v>271.61538461538464</v>
      </c>
      <c r="O20" s="39">
        <v>13</v>
      </c>
      <c r="P20" s="15">
        <v>7404</v>
      </c>
      <c r="Q20" s="15">
        <v>11715</v>
      </c>
      <c r="R20" s="15">
        <v>1630</v>
      </c>
      <c r="S20" s="15">
        <v>2540</v>
      </c>
      <c r="T20" s="65">
        <f>(P20/Q20*100)-100</f>
        <v>-36.79897567221511</v>
      </c>
      <c r="U20" s="76">
        <v>235348</v>
      </c>
      <c r="V20" s="15">
        <f>P20/O20</f>
        <v>569.5384615384615</v>
      </c>
      <c r="W20" s="76">
        <f>SUM(U20,P20)</f>
        <v>242752</v>
      </c>
      <c r="X20" s="76">
        <v>54015</v>
      </c>
      <c r="Y20" s="77">
        <f>SUM(X20,R20)</f>
        <v>55645</v>
      </c>
    </row>
    <row r="21" spans="1:25" ht="12.75">
      <c r="A21" s="73">
        <v>8</v>
      </c>
      <c r="B21" s="73" t="s">
        <v>51</v>
      </c>
      <c r="C21" s="4" t="s">
        <v>91</v>
      </c>
      <c r="D21" s="4" t="s">
        <v>92</v>
      </c>
      <c r="E21" s="16" t="s">
        <v>45</v>
      </c>
      <c r="F21" s="16" t="s">
        <v>93</v>
      </c>
      <c r="G21" s="38">
        <v>1</v>
      </c>
      <c r="H21" s="38">
        <v>2</v>
      </c>
      <c r="I21" s="15">
        <v>2754</v>
      </c>
      <c r="J21" s="15"/>
      <c r="K21" s="94">
        <v>523</v>
      </c>
      <c r="L21" s="94"/>
      <c r="M21" s="65"/>
      <c r="N21" s="15">
        <f>I21/H21</f>
        <v>1377</v>
      </c>
      <c r="O21" s="74">
        <v>2</v>
      </c>
      <c r="P21" s="23">
        <v>4390</v>
      </c>
      <c r="Q21" s="23"/>
      <c r="R21" s="23">
        <v>880</v>
      </c>
      <c r="S21" s="23"/>
      <c r="T21" s="65"/>
      <c r="U21" s="76">
        <v>697</v>
      </c>
      <c r="V21" s="15">
        <f>P21/O21</f>
        <v>2195</v>
      </c>
      <c r="W21" s="76">
        <f>SUM(U21,P21)</f>
        <v>5087</v>
      </c>
      <c r="X21" s="76">
        <v>147</v>
      </c>
      <c r="Y21" s="77">
        <f>SUM(X21,R21)</f>
        <v>1027</v>
      </c>
    </row>
    <row r="22" spans="1:25" ht="12.75">
      <c r="A22" s="73">
        <v>9</v>
      </c>
      <c r="B22" s="73">
        <v>7</v>
      </c>
      <c r="C22" s="4" t="s">
        <v>57</v>
      </c>
      <c r="D22" s="4" t="s">
        <v>58</v>
      </c>
      <c r="E22" s="16" t="s">
        <v>45</v>
      </c>
      <c r="F22" s="16" t="s">
        <v>59</v>
      </c>
      <c r="G22" s="38">
        <v>7</v>
      </c>
      <c r="H22" s="38">
        <v>6</v>
      </c>
      <c r="I22" s="25">
        <v>1651</v>
      </c>
      <c r="J22" s="25">
        <v>2340</v>
      </c>
      <c r="K22" s="25">
        <v>386</v>
      </c>
      <c r="L22" s="25">
        <v>489</v>
      </c>
      <c r="M22" s="65">
        <f>(I22/J22*100)-100</f>
        <v>-29.444444444444443</v>
      </c>
      <c r="N22" s="15">
        <f>I22/H22</f>
        <v>275.1666666666667</v>
      </c>
      <c r="O22" s="39">
        <v>6</v>
      </c>
      <c r="P22" s="15">
        <v>2734</v>
      </c>
      <c r="Q22" s="15">
        <v>5166</v>
      </c>
      <c r="R22" s="15">
        <v>657</v>
      </c>
      <c r="S22" s="15">
        <v>1215</v>
      </c>
      <c r="T22" s="65">
        <f>(P22/Q22*100)-100</f>
        <v>-47.077042198993425</v>
      </c>
      <c r="U22" s="76">
        <v>75336</v>
      </c>
      <c r="V22" s="15">
        <f>P22/O22</f>
        <v>455.6666666666667</v>
      </c>
      <c r="W22" s="76">
        <f>SUM(U22,P22)</f>
        <v>78070</v>
      </c>
      <c r="X22" s="76">
        <v>17620</v>
      </c>
      <c r="Y22" s="77">
        <f>SUM(X22,R22)</f>
        <v>18277</v>
      </c>
    </row>
    <row r="23" spans="1:25" ht="12.75">
      <c r="A23" s="73">
        <v>10</v>
      </c>
      <c r="B23" s="73">
        <v>9</v>
      </c>
      <c r="C23" s="4" t="s">
        <v>53</v>
      </c>
      <c r="D23" s="4" t="s">
        <v>56</v>
      </c>
      <c r="E23" s="16" t="s">
        <v>43</v>
      </c>
      <c r="F23" s="16" t="s">
        <v>44</v>
      </c>
      <c r="G23" s="38">
        <v>10</v>
      </c>
      <c r="H23" s="38">
        <v>17</v>
      </c>
      <c r="I23" s="25">
        <v>1087</v>
      </c>
      <c r="J23" s="25">
        <v>1840</v>
      </c>
      <c r="K23" s="25">
        <v>210</v>
      </c>
      <c r="L23" s="25">
        <v>374</v>
      </c>
      <c r="M23" s="65">
        <f>(I23/J23*100)-100</f>
        <v>-40.923913043478265</v>
      </c>
      <c r="N23" s="15">
        <f>I23/H23</f>
        <v>63.94117647058823</v>
      </c>
      <c r="O23" s="74">
        <v>17</v>
      </c>
      <c r="P23" s="15">
        <v>2104</v>
      </c>
      <c r="Q23" s="15">
        <v>3626</v>
      </c>
      <c r="R23" s="15">
        <v>419</v>
      </c>
      <c r="S23" s="15">
        <v>774</v>
      </c>
      <c r="T23" s="65">
        <f>(P23/Q23*100)-100</f>
        <v>-41.9746276889134</v>
      </c>
      <c r="U23" s="76">
        <v>323538</v>
      </c>
      <c r="V23" s="15">
        <f>P23/O23</f>
        <v>123.76470588235294</v>
      </c>
      <c r="W23" s="76">
        <f>SUM(U23,P23)</f>
        <v>325642</v>
      </c>
      <c r="X23" s="78">
        <v>70859</v>
      </c>
      <c r="Y23" s="77">
        <f>SUM(X23,R23)</f>
        <v>71278</v>
      </c>
    </row>
    <row r="24" spans="1:25" ht="12.75">
      <c r="A24" s="73">
        <v>11</v>
      </c>
      <c r="B24" s="73">
        <v>10</v>
      </c>
      <c r="C24" s="4" t="s">
        <v>76</v>
      </c>
      <c r="D24" s="4" t="s">
        <v>77</v>
      </c>
      <c r="E24" s="16" t="s">
        <v>45</v>
      </c>
      <c r="F24" s="16" t="s">
        <v>42</v>
      </c>
      <c r="G24" s="38">
        <v>4</v>
      </c>
      <c r="H24" s="38">
        <v>1</v>
      </c>
      <c r="I24" s="25">
        <v>1328</v>
      </c>
      <c r="J24" s="25">
        <v>1631</v>
      </c>
      <c r="K24" s="82">
        <v>240</v>
      </c>
      <c r="L24" s="82">
        <v>288</v>
      </c>
      <c r="M24" s="65">
        <f>(I24/J24*100)-100</f>
        <v>-18.577559779276527</v>
      </c>
      <c r="N24" s="15">
        <f>I24/H24</f>
        <v>1328</v>
      </c>
      <c r="O24" s="38">
        <v>1</v>
      </c>
      <c r="P24" s="23">
        <v>1979</v>
      </c>
      <c r="Q24" s="23">
        <v>3418</v>
      </c>
      <c r="R24" s="23">
        <v>375</v>
      </c>
      <c r="S24" s="23">
        <v>631</v>
      </c>
      <c r="T24" s="65">
        <f>(P24/Q24*100)-100</f>
        <v>-42.10064365125804</v>
      </c>
      <c r="U24" s="76">
        <v>15433</v>
      </c>
      <c r="V24" s="15">
        <f>P24/O24</f>
        <v>1979</v>
      </c>
      <c r="W24" s="76">
        <f>SUM(U24,P24)</f>
        <v>17412</v>
      </c>
      <c r="X24" s="78">
        <v>2876</v>
      </c>
      <c r="Y24" s="77">
        <f>SUM(X24,R24)</f>
        <v>3251</v>
      </c>
    </row>
    <row r="25" spans="1:25" ht="12.75" customHeight="1">
      <c r="A25" s="52">
        <v>12</v>
      </c>
      <c r="B25" s="52">
        <v>12</v>
      </c>
      <c r="C25" s="4" t="s">
        <v>60</v>
      </c>
      <c r="D25" s="4" t="s">
        <v>61</v>
      </c>
      <c r="E25" s="16" t="s">
        <v>43</v>
      </c>
      <c r="F25" s="16" t="s">
        <v>44</v>
      </c>
      <c r="G25" s="38">
        <v>7</v>
      </c>
      <c r="H25" s="38">
        <v>6</v>
      </c>
      <c r="I25" s="25">
        <v>812</v>
      </c>
      <c r="J25" s="25">
        <v>1536</v>
      </c>
      <c r="K25" s="25">
        <v>191</v>
      </c>
      <c r="L25" s="25">
        <v>344</v>
      </c>
      <c r="M25" s="65">
        <f>(I25/J25*100)-100</f>
        <v>-47.135416666666664</v>
      </c>
      <c r="N25" s="15">
        <f>I25/H25</f>
        <v>135.33333333333334</v>
      </c>
      <c r="O25" s="38">
        <v>6</v>
      </c>
      <c r="P25" s="15">
        <v>1937</v>
      </c>
      <c r="Q25" s="15">
        <v>2726</v>
      </c>
      <c r="R25" s="25">
        <v>481</v>
      </c>
      <c r="S25" s="25">
        <v>636</v>
      </c>
      <c r="T25" s="65">
        <f>(P25/Q25*100)-100</f>
        <v>-28.943506969919298</v>
      </c>
      <c r="U25" s="78">
        <v>48806</v>
      </c>
      <c r="V25" s="15">
        <f>P25/O25</f>
        <v>322.8333333333333</v>
      </c>
      <c r="W25" s="76">
        <f>SUM(U25,P25)</f>
        <v>50743</v>
      </c>
      <c r="X25" s="76">
        <v>11457</v>
      </c>
      <c r="Y25" s="77">
        <f>SUM(X25,R25)</f>
        <v>11938</v>
      </c>
    </row>
    <row r="26" spans="1:25" ht="12.75" customHeight="1">
      <c r="A26" s="73">
        <v>13</v>
      </c>
      <c r="B26" s="73">
        <v>8</v>
      </c>
      <c r="C26" s="4" t="s">
        <v>66</v>
      </c>
      <c r="D26" s="4" t="s">
        <v>67</v>
      </c>
      <c r="E26" s="16" t="s">
        <v>68</v>
      </c>
      <c r="F26" s="16" t="s">
        <v>42</v>
      </c>
      <c r="G26" s="38">
        <v>5</v>
      </c>
      <c r="H26" s="38">
        <v>7</v>
      </c>
      <c r="I26" s="15">
        <v>1241</v>
      </c>
      <c r="J26" s="15">
        <v>2511</v>
      </c>
      <c r="K26" s="15">
        <v>286</v>
      </c>
      <c r="L26" s="15">
        <v>565</v>
      </c>
      <c r="M26" s="65">
        <f>(I26/J26*100)-100</f>
        <v>-50.57745917960972</v>
      </c>
      <c r="N26" s="15">
        <f>I26/H26</f>
        <v>177.28571428571428</v>
      </c>
      <c r="O26" s="74">
        <v>7</v>
      </c>
      <c r="P26" s="15">
        <v>1779</v>
      </c>
      <c r="Q26" s="15">
        <v>5047</v>
      </c>
      <c r="R26" s="15">
        <v>410</v>
      </c>
      <c r="S26" s="15">
        <v>1199</v>
      </c>
      <c r="T26" s="65">
        <f>(P26/Q26*100)-100</f>
        <v>-64.75133742817516</v>
      </c>
      <c r="U26" s="78">
        <v>46085</v>
      </c>
      <c r="V26" s="15">
        <f>P26/O26</f>
        <v>254.14285714285714</v>
      </c>
      <c r="W26" s="76">
        <f>SUM(U26,P26)</f>
        <v>47864</v>
      </c>
      <c r="X26" s="76">
        <v>10701</v>
      </c>
      <c r="Y26" s="77">
        <f>SUM(X26,R26)</f>
        <v>11111</v>
      </c>
    </row>
    <row r="27" spans="1:25" ht="12.75">
      <c r="A27" s="73">
        <v>14</v>
      </c>
      <c r="B27" s="73">
        <v>11</v>
      </c>
      <c r="C27" s="4" t="s">
        <v>69</v>
      </c>
      <c r="D27" s="4" t="s">
        <v>70</v>
      </c>
      <c r="E27" s="16" t="s">
        <v>45</v>
      </c>
      <c r="F27" s="16" t="s">
        <v>44</v>
      </c>
      <c r="G27" s="38">
        <v>5</v>
      </c>
      <c r="H27" s="38">
        <v>5</v>
      </c>
      <c r="I27" s="25">
        <v>840</v>
      </c>
      <c r="J27" s="25">
        <v>1360</v>
      </c>
      <c r="K27" s="15">
        <v>200</v>
      </c>
      <c r="L27" s="15">
        <v>294</v>
      </c>
      <c r="M27" s="65">
        <f>(I27/J27*100)-100</f>
        <v>-38.23529411764706</v>
      </c>
      <c r="N27" s="15">
        <f>I27/H27</f>
        <v>168</v>
      </c>
      <c r="O27" s="74">
        <v>5</v>
      </c>
      <c r="P27" s="15">
        <v>1642</v>
      </c>
      <c r="Q27" s="15">
        <v>2880</v>
      </c>
      <c r="R27" s="15">
        <v>418</v>
      </c>
      <c r="S27" s="15">
        <v>737</v>
      </c>
      <c r="T27" s="65">
        <f>(P27/Q27*100)-100</f>
        <v>-42.986111111111114</v>
      </c>
      <c r="U27" s="76">
        <v>19984</v>
      </c>
      <c r="V27" s="15">
        <f>P27/O27</f>
        <v>328.4</v>
      </c>
      <c r="W27" s="76">
        <f>SUM(U27,P27)</f>
        <v>21626</v>
      </c>
      <c r="X27" s="78">
        <v>5257</v>
      </c>
      <c r="Y27" s="77">
        <f>SUM(X27,R27)</f>
        <v>5675</v>
      </c>
    </row>
    <row r="28" spans="1:25" ht="12.75">
      <c r="A28" s="73">
        <v>15</v>
      </c>
      <c r="B28" s="73">
        <v>15</v>
      </c>
      <c r="C28" s="95" t="s">
        <v>62</v>
      </c>
      <c r="D28" s="95" t="s">
        <v>63</v>
      </c>
      <c r="E28" s="16" t="s">
        <v>45</v>
      </c>
      <c r="F28" s="16" t="s">
        <v>36</v>
      </c>
      <c r="G28" s="38">
        <v>6</v>
      </c>
      <c r="H28" s="38">
        <v>6</v>
      </c>
      <c r="I28" s="25">
        <v>607</v>
      </c>
      <c r="J28" s="25">
        <v>642</v>
      </c>
      <c r="K28" s="15">
        <v>117</v>
      </c>
      <c r="L28" s="15">
        <v>124</v>
      </c>
      <c r="M28" s="65">
        <f>(I28/J28*100)-100</f>
        <v>-5.45171339563862</v>
      </c>
      <c r="N28" s="15">
        <f>I28/H28</f>
        <v>101.16666666666667</v>
      </c>
      <c r="O28" s="74">
        <v>6</v>
      </c>
      <c r="P28" s="23">
        <v>961</v>
      </c>
      <c r="Q28" s="23">
        <v>1224</v>
      </c>
      <c r="R28" s="23">
        <v>192</v>
      </c>
      <c r="S28" s="23">
        <v>251</v>
      </c>
      <c r="T28" s="65">
        <f>(P28/Q28*100)-100</f>
        <v>-21.48692810457517</v>
      </c>
      <c r="U28" s="76">
        <v>14089</v>
      </c>
      <c r="V28" s="15">
        <f>P28/O28</f>
        <v>160.16666666666666</v>
      </c>
      <c r="W28" s="76">
        <f>SUM(U28,P28)</f>
        <v>15050</v>
      </c>
      <c r="X28" s="78">
        <v>3127</v>
      </c>
      <c r="Y28" s="77">
        <f>SUM(X28,R28)</f>
        <v>3319</v>
      </c>
    </row>
    <row r="29" spans="1:25" ht="12.75">
      <c r="A29" s="73">
        <v>16</v>
      </c>
      <c r="B29" s="73">
        <v>14</v>
      </c>
      <c r="C29" s="4" t="s">
        <v>52</v>
      </c>
      <c r="D29" s="4" t="s">
        <v>55</v>
      </c>
      <c r="E29" s="16" t="s">
        <v>48</v>
      </c>
      <c r="F29" s="16" t="s">
        <v>49</v>
      </c>
      <c r="G29" s="38">
        <v>12</v>
      </c>
      <c r="H29" s="38">
        <v>12</v>
      </c>
      <c r="I29" s="25">
        <v>366</v>
      </c>
      <c r="J29" s="25">
        <v>706</v>
      </c>
      <c r="K29" s="25">
        <v>76</v>
      </c>
      <c r="L29" s="25">
        <v>145</v>
      </c>
      <c r="M29" s="65">
        <f>(I29/J29*100)-100</f>
        <v>-48.15864022662889</v>
      </c>
      <c r="N29" s="15">
        <f>I29/H29</f>
        <v>30.5</v>
      </c>
      <c r="O29" s="74">
        <v>12</v>
      </c>
      <c r="P29" s="23">
        <v>706</v>
      </c>
      <c r="Q29" s="23">
        <v>1368</v>
      </c>
      <c r="R29" s="23">
        <v>153</v>
      </c>
      <c r="S29" s="23">
        <v>301</v>
      </c>
      <c r="T29" s="65">
        <f>(P29/Q29*100)-100</f>
        <v>-48.39181286549707</v>
      </c>
      <c r="U29" s="76">
        <v>161235</v>
      </c>
      <c r="V29" s="15">
        <f>P29/O29</f>
        <v>58.833333333333336</v>
      </c>
      <c r="W29" s="76">
        <f>SUM(U29,P29)</f>
        <v>161941</v>
      </c>
      <c r="X29" s="76">
        <v>37442</v>
      </c>
      <c r="Y29" s="77">
        <f>SUM(X29,R29)</f>
        <v>37595</v>
      </c>
    </row>
    <row r="30" spans="1:25" ht="12.75">
      <c r="A30" s="73">
        <v>17</v>
      </c>
      <c r="B30" s="73"/>
      <c r="C30" s="4"/>
      <c r="D30" s="4"/>
      <c r="E30" s="16"/>
      <c r="F30" s="16"/>
      <c r="G30" s="38"/>
      <c r="H30" s="38"/>
      <c r="I30" s="82"/>
      <c r="J30" s="82"/>
      <c r="K30" s="94"/>
      <c r="L30" s="94"/>
      <c r="M30" s="65"/>
      <c r="N30" s="15"/>
      <c r="O30" s="74"/>
      <c r="P30" s="15"/>
      <c r="Q30" s="15"/>
      <c r="R30" s="15"/>
      <c r="S30" s="15"/>
      <c r="T30" s="65"/>
      <c r="U30" s="76"/>
      <c r="V30" s="15"/>
      <c r="W30" s="76"/>
      <c r="X30" s="78"/>
      <c r="Y30" s="77"/>
    </row>
    <row r="31" spans="1:25" ht="12.75">
      <c r="A31" s="73">
        <v>18</v>
      </c>
      <c r="B31" s="73"/>
      <c r="C31" s="4"/>
      <c r="D31" s="4"/>
      <c r="E31" s="16"/>
      <c r="F31" s="16"/>
      <c r="G31" s="38"/>
      <c r="H31" s="38"/>
      <c r="I31" s="25"/>
      <c r="J31" s="25"/>
      <c r="K31" s="89"/>
      <c r="L31" s="89"/>
      <c r="M31" s="65"/>
      <c r="N31" s="15"/>
      <c r="O31" s="74"/>
      <c r="P31" s="23"/>
      <c r="Q31" s="23"/>
      <c r="R31" s="23"/>
      <c r="S31" s="23"/>
      <c r="T31" s="65"/>
      <c r="U31" s="83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91"/>
      <c r="L32" s="91"/>
      <c r="M32" s="65"/>
      <c r="N32" s="15"/>
      <c r="O32" s="74"/>
      <c r="P32" s="75"/>
      <c r="Q32" s="75"/>
      <c r="R32" s="75"/>
      <c r="S32" s="75"/>
      <c r="T32" s="65"/>
      <c r="U32" s="83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38"/>
      <c r="P33" s="15"/>
      <c r="Q33" s="15"/>
      <c r="R33" s="15"/>
      <c r="S33" s="15"/>
      <c r="T33" s="65"/>
      <c r="U33" s="88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135</v>
      </c>
      <c r="I34" s="32">
        <f>SUM(I14:I33)</f>
        <v>116536</v>
      </c>
      <c r="J34" s="32">
        <v>108586</v>
      </c>
      <c r="K34" s="32">
        <f>SUM(K14:K33)</f>
        <v>23210</v>
      </c>
      <c r="L34" s="32">
        <v>21924</v>
      </c>
      <c r="M34" s="69">
        <f>(I34/J34*100)-100</f>
        <v>7.321385814009162</v>
      </c>
      <c r="N34" s="33">
        <f>I34/H34</f>
        <v>863.2296296296296</v>
      </c>
      <c r="O34" s="35">
        <f>SUM(O14:O33)</f>
        <v>135</v>
      </c>
      <c r="P34" s="32">
        <f>SUM(P14:P33)</f>
        <v>210703</v>
      </c>
      <c r="Q34" s="32">
        <v>218794</v>
      </c>
      <c r="R34" s="32">
        <f>SUM(R14:R33)</f>
        <v>46241</v>
      </c>
      <c r="S34" s="32">
        <v>48768</v>
      </c>
      <c r="T34" s="69">
        <f>(P34/Q34*100)-100</f>
        <v>-3.697999031052035</v>
      </c>
      <c r="U34" s="79">
        <f>SUM(U14:U33)</f>
        <v>1379435</v>
      </c>
      <c r="V34" s="33">
        <f>P34/O34</f>
        <v>1560.762962962963</v>
      </c>
      <c r="W34" s="81">
        <f>SUM(W14:W33)</f>
        <v>1590138</v>
      </c>
      <c r="X34" s="80">
        <f>SUM(X14:X33)</f>
        <v>311256</v>
      </c>
      <c r="Y34" s="36">
        <f>SUM(Y14:Y33)</f>
        <v>357497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7"/>
      <c r="F4" s="9"/>
      <c r="G4" s="20" t="s">
        <v>2</v>
      </c>
      <c r="H4" s="21"/>
      <c r="I4" s="21"/>
      <c r="J4" s="21"/>
      <c r="K4" s="67" t="str">
        <f>'WEEKLY COMPETITIVE REPORT'!K4</f>
        <v>06 - Aug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0.7747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05 - Aug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32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40402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54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>
        <f>'WEEKLY COMPETITIVE REPORT'!B14</f>
        <v>1</v>
      </c>
      <c r="C14" s="4" t="str">
        <f>'WEEKLY COMPETITIVE REPORT'!C14</f>
        <v>INCEPTION</v>
      </c>
      <c r="D14" s="4" t="str">
        <f>'WEEKLY COMPETITIVE REPORT'!D14</f>
        <v>IZVOR</v>
      </c>
      <c r="E14" s="4" t="str">
        <f>'WEEKLY COMPETITIVE REPORT'!E14</f>
        <v>WB</v>
      </c>
      <c r="F14" s="4" t="str">
        <f>'WEEKLY COMPETITIVE REPORT'!F14</f>
        <v>Blitz</v>
      </c>
      <c r="G14" s="38">
        <f>'WEEKLY COMPETITIVE REPORT'!G14</f>
        <v>3</v>
      </c>
      <c r="H14" s="38">
        <f>'WEEKLY COMPETITIVE REPORT'!H14</f>
        <v>10</v>
      </c>
      <c r="I14" s="15">
        <f>'WEEKLY COMPETITIVE REPORT'!I14/Y4</f>
        <v>29979.346843939587</v>
      </c>
      <c r="J14" s="15">
        <f>'WEEKLY COMPETITIVE REPORT'!J14/Y4</f>
        <v>35532.46417968246</v>
      </c>
      <c r="K14" s="23">
        <f>'WEEKLY COMPETITIVE REPORT'!K14</f>
        <v>4506</v>
      </c>
      <c r="L14" s="23">
        <f>'WEEKLY COMPETITIVE REPORT'!L14</f>
        <v>5365</v>
      </c>
      <c r="M14" s="65">
        <f>'WEEKLY COMPETITIVE REPORT'!M14</f>
        <v>-15.628292222181855</v>
      </c>
      <c r="N14" s="15">
        <f aca="true" t="shared" si="0" ref="N14:N20">I14/H14</f>
        <v>2997.934684393959</v>
      </c>
      <c r="O14" s="38">
        <f>'WEEKLY COMPETITIVE REPORT'!O14</f>
        <v>10</v>
      </c>
      <c r="P14" s="15">
        <f>'WEEKLY COMPETITIVE REPORT'!P14/Y4</f>
        <v>55334.968374854776</v>
      </c>
      <c r="Q14" s="15">
        <f>'WEEKLY COMPETITIVE REPORT'!Q14/Y4</f>
        <v>74489.47979863173</v>
      </c>
      <c r="R14" s="23">
        <f>'WEEKLY COMPETITIVE REPORT'!R14</f>
        <v>9088</v>
      </c>
      <c r="S14" s="23">
        <f>'WEEKLY COMPETITIVE REPORT'!S14</f>
        <v>12384</v>
      </c>
      <c r="T14" s="65">
        <f>'WEEKLY COMPETITIVE REPORT'!T14</f>
        <v>-25.71438473668705</v>
      </c>
      <c r="U14" s="15">
        <f>'WEEKLY COMPETITIVE REPORT'!U14/Y4</f>
        <v>179750.87130502128</v>
      </c>
      <c r="V14" s="15">
        <f aca="true" t="shared" si="1" ref="V14:V20">P14/O14</f>
        <v>5533.496837485478</v>
      </c>
      <c r="W14" s="26">
        <f aca="true" t="shared" si="2" ref="W14:W20">P14+U14</f>
        <v>235085.83967987605</v>
      </c>
      <c r="X14" s="23">
        <f>'WEEKLY COMPETITIVE REPORT'!X14</f>
        <v>29567</v>
      </c>
      <c r="Y14" s="57">
        <f>'WEEKLY COMPETITIVE REPORT'!Y14</f>
        <v>38655</v>
      </c>
    </row>
    <row r="15" spans="1:25" ht="12.75">
      <c r="A15" s="51">
        <v>2</v>
      </c>
      <c r="B15" s="4">
        <f>'WEEKLY COMPETITIVE REPORT'!B15</f>
        <v>2</v>
      </c>
      <c r="C15" s="4" t="str">
        <f>'WEEKLY COMPETITIVE REPORT'!C15</f>
        <v>KNIGHT &amp; DAY</v>
      </c>
      <c r="D15" s="4" t="str">
        <f>'WEEKLY COMPETITIVE REPORT'!D15</f>
        <v>KOT NOČ IN DAN</v>
      </c>
      <c r="E15" s="4" t="str">
        <f>'WEEKLY COMPETITIVE REPORT'!E15</f>
        <v>FOX</v>
      </c>
      <c r="F15" s="4" t="str">
        <f>'WEEKLY COMPETITIVE REPORT'!F15</f>
        <v>CF</v>
      </c>
      <c r="G15" s="38">
        <f>'WEEKLY COMPETITIVE REPORT'!G15</f>
        <v>2</v>
      </c>
      <c r="H15" s="38">
        <f>'WEEKLY COMPETITIVE REPORT'!H15</f>
        <v>12</v>
      </c>
      <c r="I15" s="15">
        <f>'WEEKLY COMPETITIVE REPORT'!I15/Y4</f>
        <v>28400.671227571962</v>
      </c>
      <c r="J15" s="15">
        <f>'WEEKLY COMPETITIVE REPORT'!J15/Y4</f>
        <v>37667.48418742739</v>
      </c>
      <c r="K15" s="23">
        <f>'WEEKLY COMPETITIVE REPORT'!K15</f>
        <v>4542</v>
      </c>
      <c r="L15" s="23">
        <f>'WEEKLY COMPETITIVE REPORT'!L15</f>
        <v>6024</v>
      </c>
      <c r="M15" s="65">
        <f>'WEEKLY COMPETITIVE REPORT'!M15</f>
        <v>-24.6016243446078</v>
      </c>
      <c r="N15" s="15">
        <f t="shared" si="0"/>
        <v>2366.7226022976633</v>
      </c>
      <c r="O15" s="38">
        <f>'WEEKLY COMPETITIVE REPORT'!O15</f>
        <v>12</v>
      </c>
      <c r="P15" s="15">
        <f>'WEEKLY COMPETITIVE REPORT'!P15/Y4</f>
        <v>49486.25274299728</v>
      </c>
      <c r="Q15" s="15">
        <f>'WEEKLY COMPETITIVE REPORT'!Q15/Y4</f>
        <v>73168.96863301923</v>
      </c>
      <c r="R15" s="23">
        <f>'WEEKLY COMPETITIVE REPORT'!R15</f>
        <v>8658</v>
      </c>
      <c r="S15" s="23">
        <f>'WEEKLY COMPETITIVE REPORT'!S15</f>
        <v>13175</v>
      </c>
      <c r="T15" s="65">
        <f>'WEEKLY COMPETITIVE REPORT'!T15</f>
        <v>-32.36715828099641</v>
      </c>
      <c r="U15" s="15">
        <f>'WEEKLY COMPETITIVE REPORT'!U15/Y4</f>
        <v>87884.3423260617</v>
      </c>
      <c r="V15" s="15">
        <f t="shared" si="1"/>
        <v>4123.854395249774</v>
      </c>
      <c r="W15" s="26">
        <f t="shared" si="2"/>
        <v>137370.595069059</v>
      </c>
      <c r="X15" s="23">
        <f>'WEEKLY COMPETITIVE REPORT'!X15</f>
        <v>15804</v>
      </c>
      <c r="Y15" s="57">
        <f>'WEEKLY COMPETITIVE REPORT'!Y15</f>
        <v>24462</v>
      </c>
    </row>
    <row r="16" spans="1:25" ht="12.75">
      <c r="A16" s="51">
        <v>3</v>
      </c>
      <c r="B16" s="4" t="str">
        <f>'WEEKLY COMPETITIVE REPORT'!B16</f>
        <v>New</v>
      </c>
      <c r="C16" s="4" t="str">
        <f>'WEEKLY COMPETITIVE REPORT'!C16</f>
        <v>THE LAST AIRBENDER</v>
      </c>
      <c r="D16" s="4" t="str">
        <f>'WEEKLY COMPETITIVE REPORT'!D16</f>
        <v>ZADNJI GOSPODAR VETRA</v>
      </c>
      <c r="E16" s="4" t="str">
        <f>'WEEKLY COMPETITIVE REPORT'!E16</f>
        <v>PAR</v>
      </c>
      <c r="F16" s="4" t="str">
        <f>'WEEKLY COMPETITIVE REPORT'!F16</f>
        <v>Karantanija</v>
      </c>
      <c r="G16" s="38">
        <f>'WEEKLY COMPETITIVE REPORT'!G16</f>
        <v>1</v>
      </c>
      <c r="H16" s="38">
        <f>'WEEKLY COMPETITIVE REPORT'!H16</f>
        <v>17</v>
      </c>
      <c r="I16" s="15">
        <f>'WEEKLY COMPETITIVE REPORT'!I16/Y4</f>
        <v>24532.076933006323</v>
      </c>
      <c r="J16" s="15">
        <f>'WEEKLY COMPETITIVE REPORT'!J16/Y4</f>
        <v>0</v>
      </c>
      <c r="K16" s="23">
        <f>'WEEKLY COMPETITIVE REPORT'!K16</f>
        <v>3520</v>
      </c>
      <c r="L16" s="23">
        <f>'WEEKLY COMPETITIVE REPORT'!L16</f>
        <v>0</v>
      </c>
      <c r="M16" s="65">
        <f>'WEEKLY COMPETITIVE REPORT'!M16</f>
        <v>0</v>
      </c>
      <c r="N16" s="15">
        <f t="shared" si="0"/>
        <v>1443.063349000372</v>
      </c>
      <c r="O16" s="38">
        <f>'WEEKLY COMPETITIVE REPORT'!O16</f>
        <v>17</v>
      </c>
      <c r="P16" s="15">
        <f>'WEEKLY COMPETITIVE REPORT'!P16/Y4</f>
        <v>45767.39382986962</v>
      </c>
      <c r="Q16" s="15">
        <f>'WEEKLY COMPETITIVE REPORT'!Q16/Y4</f>
        <v>0</v>
      </c>
      <c r="R16" s="23">
        <f>'WEEKLY COMPETITIVE REPORT'!R16</f>
        <v>7313</v>
      </c>
      <c r="S16" s="23">
        <f>'WEEKLY COMPETITIVE REPORT'!S16</f>
        <v>0</v>
      </c>
      <c r="T16" s="65">
        <f>'WEEKLY COMPETITIVE REPORT'!T16</f>
        <v>0</v>
      </c>
      <c r="U16" s="15">
        <f>'WEEKLY COMPETITIVE REPORT'!U16/Y4</f>
        <v>50406.609009939326</v>
      </c>
      <c r="V16" s="15">
        <f t="shared" si="1"/>
        <v>2692.1996370511542</v>
      </c>
      <c r="W16" s="26">
        <f t="shared" si="2"/>
        <v>96174.00283980895</v>
      </c>
      <c r="X16" s="23">
        <f>'WEEKLY COMPETITIVE REPORT'!X16</f>
        <v>7925</v>
      </c>
      <c r="Y16" s="57">
        <f>'WEEKLY COMPETITIVE REPORT'!Y16</f>
        <v>15238</v>
      </c>
    </row>
    <row r="17" spans="1:25" ht="12.75">
      <c r="A17" s="51">
        <v>4</v>
      </c>
      <c r="B17" s="4" t="str">
        <f>'WEEKLY COMPETITIVE REPORT'!B17</f>
        <v>New</v>
      </c>
      <c r="C17" s="4" t="str">
        <f>'WEEKLY COMPETITIVE REPORT'!C17</f>
        <v>GET HIM TO THE GREEK</v>
      </c>
      <c r="D17" s="4" t="str">
        <f>'WEEKLY COMPETITIVE REPORT'!D17</f>
        <v>SUPERŽUR</v>
      </c>
      <c r="E17" s="4" t="str">
        <f>'WEEKLY COMPETITIVE REPORT'!E17</f>
        <v>UNI</v>
      </c>
      <c r="F17" s="4" t="str">
        <f>'WEEKLY COMPETITIVE REPORT'!F17</f>
        <v>Karantanija</v>
      </c>
      <c r="G17" s="38">
        <f>'WEEKLY COMPETITIVE REPORT'!G17</f>
        <v>1</v>
      </c>
      <c r="H17" s="38">
        <f>'WEEKLY COMPETITIVE REPORT'!H17</f>
        <v>9</v>
      </c>
      <c r="I17" s="15">
        <f>'WEEKLY COMPETITIVE REPORT'!I17/Y4</f>
        <v>21998.192848844712</v>
      </c>
      <c r="J17" s="15">
        <f>'WEEKLY COMPETITIVE REPORT'!J17/Y4</f>
        <v>0</v>
      </c>
      <c r="K17" s="23">
        <f>'WEEKLY COMPETITIVE REPORT'!K17</f>
        <v>3531</v>
      </c>
      <c r="L17" s="23">
        <f>'WEEKLY COMPETITIVE REPORT'!L17</f>
        <v>0</v>
      </c>
      <c r="M17" s="65">
        <f>'WEEKLY COMPETITIVE REPORT'!M17</f>
        <v>0</v>
      </c>
      <c r="N17" s="15">
        <f t="shared" si="0"/>
        <v>2444.2436498716347</v>
      </c>
      <c r="O17" s="38">
        <f>'WEEKLY COMPETITIVE REPORT'!O17</f>
        <v>9</v>
      </c>
      <c r="P17" s="15">
        <f>'WEEKLY COMPETITIVE REPORT'!P17/Y4</f>
        <v>39669.54950303343</v>
      </c>
      <c r="Q17" s="15">
        <f>'WEEKLY COMPETITIVE REPORT'!Q17/Y4</f>
        <v>0</v>
      </c>
      <c r="R17" s="23">
        <f>'WEEKLY COMPETITIVE REPORT'!R17</f>
        <v>7173</v>
      </c>
      <c r="S17" s="23">
        <f>'WEEKLY COMPETITIVE REPORT'!S17</f>
        <v>0</v>
      </c>
      <c r="T17" s="65">
        <f>'WEEKLY COMPETITIVE REPORT'!T17</f>
        <v>0</v>
      </c>
      <c r="U17" s="15">
        <f>'WEEKLY COMPETITIVE REPORT'!U17/Y4</f>
        <v>1581.2572608751773</v>
      </c>
      <c r="V17" s="15">
        <f t="shared" si="1"/>
        <v>4407.72772255927</v>
      </c>
      <c r="W17" s="26">
        <f t="shared" si="2"/>
        <v>41250.80676390861</v>
      </c>
      <c r="X17" s="23">
        <f>'WEEKLY COMPETITIVE REPORT'!X17</f>
        <v>621</v>
      </c>
      <c r="Y17" s="57">
        <f>'WEEKLY COMPETITIVE REPORT'!Y17</f>
        <v>7794</v>
      </c>
    </row>
    <row r="18" spans="1:25" ht="13.5" customHeight="1">
      <c r="A18" s="51">
        <v>5</v>
      </c>
      <c r="B18" s="4">
        <f>'WEEKLY COMPETITIVE REPORT'!B18</f>
        <v>3</v>
      </c>
      <c r="C18" s="4" t="str">
        <f>'WEEKLY COMPETITIVE REPORT'!C18</f>
        <v>GROWN UPS</v>
      </c>
      <c r="D18" s="4" t="str">
        <f>'WEEKLY COMPETITIVE REPORT'!D18</f>
        <v>ODRASLI</v>
      </c>
      <c r="E18" s="4" t="str">
        <f>'WEEKLY COMPETITIVE REPORT'!E18</f>
        <v>SONY</v>
      </c>
      <c r="F18" s="4" t="str">
        <f>'WEEKLY COMPETITIVE REPORT'!F18</f>
        <v>CF</v>
      </c>
      <c r="G18" s="38">
        <f>'WEEKLY COMPETITIVE REPORT'!G18</f>
        <v>4</v>
      </c>
      <c r="H18" s="38">
        <f>'WEEKLY COMPETITIVE REPORT'!H18</f>
        <v>7</v>
      </c>
      <c r="I18" s="15">
        <f>'WEEKLY COMPETITIVE REPORT'!I18/Y4</f>
        <v>19269.394604362977</v>
      </c>
      <c r="J18" s="15">
        <f>'WEEKLY COMPETITIVE REPORT'!J18/Y4</f>
        <v>22062.733961533497</v>
      </c>
      <c r="K18" s="23">
        <f>'WEEKLY COMPETITIVE REPORT'!K18</f>
        <v>3103</v>
      </c>
      <c r="L18" s="23">
        <f>'WEEKLY COMPETITIVE REPORT'!L18</f>
        <v>3609</v>
      </c>
      <c r="M18" s="65">
        <f>'WEEKLY COMPETITIVE REPORT'!M18</f>
        <v>-12.66089398549029</v>
      </c>
      <c r="N18" s="15">
        <f t="shared" si="0"/>
        <v>2752.7706577661397</v>
      </c>
      <c r="O18" s="38">
        <f>'WEEKLY COMPETITIVE REPORT'!O18</f>
        <v>7</v>
      </c>
      <c r="P18" s="15">
        <f>'WEEKLY COMPETITIVE REPORT'!P18/Y4</f>
        <v>32597.134374596615</v>
      </c>
      <c r="Q18" s="15">
        <f>'WEEKLY COMPETITIVE REPORT'!Q18/Y4</f>
        <v>42595.84355234284</v>
      </c>
      <c r="R18" s="23">
        <f>'WEEKLY COMPETITIVE REPORT'!R18</f>
        <v>5820</v>
      </c>
      <c r="S18" s="23">
        <f>'WEEKLY COMPETITIVE REPORT'!S18</f>
        <v>7784</v>
      </c>
      <c r="T18" s="65">
        <f>'WEEKLY COMPETITIVE REPORT'!T18</f>
        <v>-23.473438589048158</v>
      </c>
      <c r="U18" s="15">
        <f>'WEEKLY COMPETITIVE REPORT'!U18/Y4</f>
        <v>164040.27365431777</v>
      </c>
      <c r="V18" s="15">
        <f t="shared" si="1"/>
        <v>4656.733482085231</v>
      </c>
      <c r="W18" s="26">
        <f t="shared" si="2"/>
        <v>196637.4080289144</v>
      </c>
      <c r="X18" s="23">
        <f>'WEEKLY COMPETITIVE REPORT'!X18</f>
        <v>30249</v>
      </c>
      <c r="Y18" s="57">
        <f>'WEEKLY COMPETITIVE REPORT'!Y18</f>
        <v>36069</v>
      </c>
    </row>
    <row r="19" spans="1:25" ht="12.75">
      <c r="A19" s="51">
        <v>6</v>
      </c>
      <c r="B19" s="4">
        <f>'WEEKLY COMPETITIVE REPORT'!B19</f>
        <v>5</v>
      </c>
      <c r="C19" s="4" t="str">
        <f>'WEEKLY COMPETITIVE REPORT'!C19</f>
        <v>STREET DANCE 3D</v>
      </c>
      <c r="D19" s="4" t="str">
        <f>'WEEKLY COMPETITIVE REPORT'!D19</f>
        <v>ULIČNI PLES 3D</v>
      </c>
      <c r="E19" s="4" t="str">
        <f>'WEEKLY COMPETITIVE REPORT'!E19</f>
        <v>INDEP</v>
      </c>
      <c r="F19" s="4" t="str">
        <f>'WEEKLY COMPETITIVE REPORT'!F19</f>
        <v>Blitz</v>
      </c>
      <c r="G19" s="38">
        <f>'WEEKLY COMPETITIVE REPORT'!G19</f>
        <v>4</v>
      </c>
      <c r="H19" s="38">
        <f>'WEEKLY COMPETITIVE REPORT'!H19</f>
        <v>5</v>
      </c>
      <c r="I19" s="15">
        <f>'WEEKLY COMPETITIVE REPORT'!I19/Y4</f>
        <v>7895.959726345682</v>
      </c>
      <c r="J19" s="15">
        <f>'WEEKLY COMPETITIVE REPORT'!J19/Y4</f>
        <v>9491.416032012392</v>
      </c>
      <c r="K19" s="23">
        <f>'WEEKLY COMPETITIVE REPORT'!K19</f>
        <v>1084</v>
      </c>
      <c r="L19" s="23">
        <f>'WEEKLY COMPETITIVE REPORT'!L19</f>
        <v>1307</v>
      </c>
      <c r="M19" s="65">
        <f>'WEEKLY COMPETITIVE REPORT'!M19</f>
        <v>-16.809465524275808</v>
      </c>
      <c r="N19" s="15">
        <f t="shared" si="0"/>
        <v>1579.1919452691363</v>
      </c>
      <c r="O19" s="38">
        <f>'WEEKLY COMPETITIVE REPORT'!O19</f>
        <v>5</v>
      </c>
      <c r="P19" s="15">
        <f>'WEEKLY COMPETITIVE REPORT'!P19/Y4</f>
        <v>16033.30321414741</v>
      </c>
      <c r="Q19" s="15">
        <f>'WEEKLY COMPETITIVE REPORT'!Q19/Y4</f>
        <v>20722.860462114364</v>
      </c>
      <c r="R19" s="23">
        <f>'WEEKLY COMPETITIVE REPORT'!R19</f>
        <v>2574</v>
      </c>
      <c r="S19" s="23">
        <f>'WEEKLY COMPETITIVE REPORT'!S19</f>
        <v>3350</v>
      </c>
      <c r="T19" s="65">
        <f>'WEEKLY COMPETITIVE REPORT'!T19</f>
        <v>-22.62987417466053</v>
      </c>
      <c r="U19" s="15">
        <f>'WEEKLY COMPETITIVE REPORT'!U19/Y4</f>
        <v>82857.8804698593</v>
      </c>
      <c r="V19" s="15">
        <f t="shared" si="1"/>
        <v>3206.660642829482</v>
      </c>
      <c r="W19" s="26">
        <f t="shared" si="2"/>
        <v>98891.18368400671</v>
      </c>
      <c r="X19" s="23">
        <f>'WEEKLY COMPETITIVE REPORT'!X19</f>
        <v>13589</v>
      </c>
      <c r="Y19" s="57">
        <f>'WEEKLY COMPETITIVE REPORT'!Y19</f>
        <v>16163</v>
      </c>
    </row>
    <row r="20" spans="1:25" ht="12.75">
      <c r="A20" s="52">
        <v>7</v>
      </c>
      <c r="B20" s="4">
        <f>'WEEKLY COMPETITIVE REPORT'!B20</f>
        <v>6</v>
      </c>
      <c r="C20" s="4" t="str">
        <f>'WEEKLY COMPETITIVE REPORT'!C20</f>
        <v>THE TWILIGHT SAGA: ECLIPSE</v>
      </c>
      <c r="D20" s="4" t="str">
        <f>'WEEKLY COMPETITIVE REPORT'!D20</f>
        <v>MRK</v>
      </c>
      <c r="E20" s="4" t="str">
        <f>'WEEKLY COMPETITIVE REPORT'!E20</f>
        <v>INDEP</v>
      </c>
      <c r="F20" s="4" t="str">
        <f>'WEEKLY COMPETITIVE REPORT'!F20</f>
        <v>Blitz</v>
      </c>
      <c r="G20" s="38">
        <f>'WEEKLY COMPETITIVE REPORT'!G20</f>
        <v>6</v>
      </c>
      <c r="H20" s="38">
        <f>'WEEKLY COMPETITIVE REPORT'!H20</f>
        <v>13</v>
      </c>
      <c r="I20" s="15">
        <f>'WEEKLY COMPETITIVE REPORT'!I20/Y4</f>
        <v>4557.893378081838</v>
      </c>
      <c r="J20" s="15">
        <f>'WEEKLY COMPETITIVE REPORT'!J20/Y4</f>
        <v>7706.208855040661</v>
      </c>
      <c r="K20" s="23">
        <f>'WEEKLY COMPETITIVE REPORT'!K20</f>
        <v>695</v>
      </c>
      <c r="L20" s="23">
        <f>'WEEKLY COMPETITIVE REPORT'!L20</f>
        <v>1237</v>
      </c>
      <c r="M20" s="65">
        <f>'WEEKLY COMPETITIVE REPORT'!M20</f>
        <v>-40.854271356783926</v>
      </c>
      <c r="N20" s="15">
        <f t="shared" si="0"/>
        <v>350.60718292937213</v>
      </c>
      <c r="O20" s="38">
        <f>'WEEKLY COMPETITIVE REPORT'!O20</f>
        <v>13</v>
      </c>
      <c r="P20" s="15">
        <f>'WEEKLY COMPETITIVE REPORT'!P20/Y4</f>
        <v>9557.24796695495</v>
      </c>
      <c r="Q20" s="15">
        <f>'WEEKLY COMPETITIVE REPORT'!Q20/Y4</f>
        <v>15121.982702981799</v>
      </c>
      <c r="R20" s="23">
        <f>'WEEKLY COMPETITIVE REPORT'!R20</f>
        <v>1630</v>
      </c>
      <c r="S20" s="23">
        <f>'WEEKLY COMPETITIVE REPORT'!S20</f>
        <v>2540</v>
      </c>
      <c r="T20" s="65">
        <f>'WEEKLY COMPETITIVE REPORT'!T20</f>
        <v>-36.79897567221511</v>
      </c>
      <c r="U20" s="15">
        <f>'WEEKLY COMPETITIVE REPORT'!U20/Y4</f>
        <v>303792.43578159285</v>
      </c>
      <c r="V20" s="15">
        <f t="shared" si="1"/>
        <v>735.1729205349961</v>
      </c>
      <c r="W20" s="26">
        <f t="shared" si="2"/>
        <v>313349.6837485478</v>
      </c>
      <c r="X20" s="23">
        <f>'WEEKLY COMPETITIVE REPORT'!X20</f>
        <v>54015</v>
      </c>
      <c r="Y20" s="57">
        <f>'WEEKLY COMPETITIVE REPORT'!Y20</f>
        <v>55645</v>
      </c>
    </row>
    <row r="21" spans="1:25" ht="12.75">
      <c r="A21" s="51">
        <v>8</v>
      </c>
      <c r="B21" s="4" t="str">
        <f>'WEEKLY COMPETITIVE REPORT'!B21</f>
        <v>New</v>
      </c>
      <c r="C21" s="4" t="str">
        <f>'WEEKLY COMPETITIVE REPORT'!C21</f>
        <v>SPLICE</v>
      </c>
      <c r="D21" s="4" t="str">
        <f>'WEEKLY COMPETITIVE REPORT'!D21</f>
        <v>HIBRID</v>
      </c>
      <c r="E21" s="4" t="str">
        <f>'WEEKLY COMPETITIVE REPORT'!E21</f>
        <v>INDEP</v>
      </c>
      <c r="F21" s="4" t="str">
        <f>'WEEKLY COMPETITIVE REPORT'!F21</f>
        <v>Cinemania</v>
      </c>
      <c r="G21" s="38">
        <f>'WEEKLY COMPETITIVE REPORT'!G21</f>
        <v>1</v>
      </c>
      <c r="H21" s="38">
        <f>'WEEKLY COMPETITIVE REPORT'!H21</f>
        <v>2</v>
      </c>
      <c r="I21" s="15">
        <f>'WEEKLY COMPETITIVE REPORT'!I21/Y4</f>
        <v>3554.9244868981536</v>
      </c>
      <c r="J21" s="15">
        <f>'WEEKLY COMPETITIVE REPORT'!J21/Y4</f>
        <v>0</v>
      </c>
      <c r="K21" s="23">
        <f>'WEEKLY COMPETITIVE REPORT'!K21</f>
        <v>523</v>
      </c>
      <c r="L21" s="23">
        <f>'WEEKLY COMPETITIVE REPORT'!L21</f>
        <v>0</v>
      </c>
      <c r="M21" s="65">
        <f>'WEEKLY COMPETITIVE REPORT'!M21</f>
        <v>0</v>
      </c>
      <c r="N21" s="15">
        <f aca="true" t="shared" si="3" ref="N21:N33">I21/H21</f>
        <v>1777.4622434490768</v>
      </c>
      <c r="O21" s="38">
        <f>'WEEKLY COMPETITIVE REPORT'!O21</f>
        <v>2</v>
      </c>
      <c r="P21" s="15">
        <f>'WEEKLY COMPETITIVE REPORT'!P21/Y4</f>
        <v>5666.709694075125</v>
      </c>
      <c r="Q21" s="15">
        <f>'WEEKLY COMPETITIVE REPORT'!Q21/Y4</f>
        <v>0</v>
      </c>
      <c r="R21" s="23">
        <f>'WEEKLY COMPETITIVE REPORT'!R21</f>
        <v>880</v>
      </c>
      <c r="S21" s="23">
        <f>'WEEKLY COMPETITIVE REPORT'!S21</f>
        <v>0</v>
      </c>
      <c r="T21" s="65">
        <f>'WEEKLY COMPETITIVE REPORT'!T21</f>
        <v>0</v>
      </c>
      <c r="U21" s="15">
        <f>'WEEKLY COMPETITIVE REPORT'!U21/Y4</f>
        <v>899.7031108816316</v>
      </c>
      <c r="V21" s="15">
        <f aca="true" t="shared" si="4" ref="V21:V33">P21/O21</f>
        <v>2833.3548470375626</v>
      </c>
      <c r="W21" s="26">
        <f aca="true" t="shared" si="5" ref="W21:W33">P21+U21</f>
        <v>6566.412804956757</v>
      </c>
      <c r="X21" s="23">
        <f>'WEEKLY COMPETITIVE REPORT'!X21</f>
        <v>147</v>
      </c>
      <c r="Y21" s="57">
        <f>'WEEKLY COMPETITIVE REPORT'!Y21</f>
        <v>1027</v>
      </c>
    </row>
    <row r="22" spans="1:25" ht="12.75">
      <c r="A22" s="51">
        <v>9</v>
      </c>
      <c r="B22" s="4">
        <f>'WEEKLY COMPETITIVE REPORT'!B22</f>
        <v>7</v>
      </c>
      <c r="C22" s="4" t="str">
        <f>'WEEKLY COMPETITIVE REPORT'!C22</f>
        <v>KILLERS</v>
      </c>
      <c r="D22" s="4" t="str">
        <f>'WEEKLY COMPETITIVE REPORT'!D22</f>
        <v>MORILCI</v>
      </c>
      <c r="E22" s="4" t="str">
        <f>'WEEKLY COMPETITIVE REPORT'!E22</f>
        <v>INDEP</v>
      </c>
      <c r="F22" s="4" t="str">
        <f>'WEEKLY COMPETITIVE REPORT'!F22</f>
        <v>FIVIA</v>
      </c>
      <c r="G22" s="38">
        <f>'WEEKLY COMPETITIVE REPORT'!G22</f>
        <v>7</v>
      </c>
      <c r="H22" s="38">
        <f>'WEEKLY COMPETITIVE REPORT'!H22</f>
        <v>6</v>
      </c>
      <c r="I22" s="15">
        <f>'WEEKLY COMPETITIVE REPORT'!I22/Y4</f>
        <v>2131.1475409836066</v>
      </c>
      <c r="J22" s="15">
        <f>'WEEKLY COMPETITIVE REPORT'!J22/Y4</f>
        <v>3020.5240738350326</v>
      </c>
      <c r="K22" s="23">
        <f>'WEEKLY COMPETITIVE REPORT'!K22</f>
        <v>386</v>
      </c>
      <c r="L22" s="23">
        <f>'WEEKLY COMPETITIVE REPORT'!L22</f>
        <v>489</v>
      </c>
      <c r="M22" s="65">
        <f>'WEEKLY COMPETITIVE REPORT'!M22</f>
        <v>-29.444444444444443</v>
      </c>
      <c r="N22" s="15">
        <f t="shared" si="3"/>
        <v>355.1912568306011</v>
      </c>
      <c r="O22" s="38">
        <f>'WEEKLY COMPETITIVE REPORT'!O22</f>
        <v>6</v>
      </c>
      <c r="P22" s="15">
        <f>'WEEKLY COMPETITIVE REPORT'!P22/Y4</f>
        <v>3529.1080418226406</v>
      </c>
      <c r="Q22" s="15">
        <f>'WEEKLY COMPETITIVE REPORT'!Q22/Y4</f>
        <v>6668.387763005034</v>
      </c>
      <c r="R22" s="23">
        <f>'WEEKLY COMPETITIVE REPORT'!R22</f>
        <v>657</v>
      </c>
      <c r="S22" s="23">
        <f>'WEEKLY COMPETITIVE REPORT'!S22</f>
        <v>1215</v>
      </c>
      <c r="T22" s="65">
        <f>'WEEKLY COMPETITIVE REPORT'!T22</f>
        <v>-47.077042198993425</v>
      </c>
      <c r="U22" s="15">
        <f>'WEEKLY COMPETITIVE REPORT'!U22/Y4</f>
        <v>97245.38531044274</v>
      </c>
      <c r="V22" s="15">
        <f t="shared" si="4"/>
        <v>588.1846736371068</v>
      </c>
      <c r="W22" s="26">
        <f t="shared" si="5"/>
        <v>100774.49335226537</v>
      </c>
      <c r="X22" s="23">
        <f>'WEEKLY COMPETITIVE REPORT'!X22</f>
        <v>17620</v>
      </c>
      <c r="Y22" s="57">
        <f>'WEEKLY COMPETITIVE REPORT'!Y22</f>
        <v>18277</v>
      </c>
    </row>
    <row r="23" spans="1:25" ht="12.75">
      <c r="A23" s="51">
        <v>10</v>
      </c>
      <c r="B23" s="4">
        <f>'WEEKLY COMPETITIVE REPORT'!B23</f>
        <v>9</v>
      </c>
      <c r="C23" s="4" t="str">
        <f>'WEEKLY COMPETITIVE REPORT'!C23</f>
        <v>SEX and the CITY 2</v>
      </c>
      <c r="D23" s="4" t="str">
        <f>'WEEKLY COMPETITIVE REPORT'!D23</f>
        <v>SEKS V MESTU 2</v>
      </c>
      <c r="E23" s="4" t="str">
        <f>'WEEKLY COMPETITIVE REPORT'!E23</f>
        <v>WB</v>
      </c>
      <c r="F23" s="4" t="str">
        <f>'WEEKLY COMPETITIVE REPORT'!F23</f>
        <v>Blitz</v>
      </c>
      <c r="G23" s="38">
        <f>'WEEKLY COMPETITIVE REPORT'!G23</f>
        <v>10</v>
      </c>
      <c r="H23" s="38">
        <f>'WEEKLY COMPETITIVE REPORT'!H23</f>
        <v>17</v>
      </c>
      <c r="I23" s="15">
        <f>'WEEKLY COMPETITIVE REPORT'!I23/Y4</f>
        <v>1403.123789854137</v>
      </c>
      <c r="J23" s="15">
        <f>'WEEKLY COMPETITIVE REPORT'!J23/Y4</f>
        <v>2375.1129469472053</v>
      </c>
      <c r="K23" s="23">
        <f>'WEEKLY COMPETITIVE REPORT'!K23</f>
        <v>210</v>
      </c>
      <c r="L23" s="23">
        <f>'WEEKLY COMPETITIVE REPORT'!L23</f>
        <v>374</v>
      </c>
      <c r="M23" s="65">
        <f>'WEEKLY COMPETITIVE REPORT'!M23</f>
        <v>-40.923913043478265</v>
      </c>
      <c r="N23" s="15">
        <f t="shared" si="3"/>
        <v>82.53669352083159</v>
      </c>
      <c r="O23" s="38">
        <f>'WEEKLY COMPETITIVE REPORT'!O23</f>
        <v>17</v>
      </c>
      <c r="P23" s="15">
        <f>'WEEKLY COMPETITIVE REPORT'!P23/Y4</f>
        <v>2715.890021943978</v>
      </c>
      <c r="Q23" s="15">
        <f>'WEEKLY COMPETITIVE REPORT'!Q23/Y4</f>
        <v>4680.521492190525</v>
      </c>
      <c r="R23" s="23">
        <f>'WEEKLY COMPETITIVE REPORT'!R23</f>
        <v>419</v>
      </c>
      <c r="S23" s="23">
        <f>'WEEKLY COMPETITIVE REPORT'!S23</f>
        <v>774</v>
      </c>
      <c r="T23" s="65">
        <f>'WEEKLY COMPETITIVE REPORT'!T23</f>
        <v>-41.9746276889134</v>
      </c>
      <c r="U23" s="15">
        <f>'WEEKLY COMPETITIVE REPORT'!U23/Y4</f>
        <v>417630.05034206784</v>
      </c>
      <c r="V23" s="15">
        <f t="shared" si="4"/>
        <v>159.75823658493988</v>
      </c>
      <c r="W23" s="26">
        <f t="shared" si="5"/>
        <v>420345.9403640118</v>
      </c>
      <c r="X23" s="23">
        <f>'WEEKLY COMPETITIVE REPORT'!X23</f>
        <v>70859</v>
      </c>
      <c r="Y23" s="57">
        <f>'WEEKLY COMPETITIVE REPORT'!Y23</f>
        <v>71278</v>
      </c>
    </row>
    <row r="24" spans="1:25" ht="12.75">
      <c r="A24" s="51">
        <v>11</v>
      </c>
      <c r="B24" s="4">
        <f>'WEEKLY COMPETITIVE REPORT'!B24</f>
        <v>10</v>
      </c>
      <c r="C24" s="4" t="str">
        <f>'WEEKLY COMPETITIVE REPORT'!C24</f>
        <v>GHOST WRITER</v>
      </c>
      <c r="D24" s="4" t="str">
        <f>'WEEKLY COMPETITIVE REPORT'!D24</f>
        <v>PISATELJ V SENCI</v>
      </c>
      <c r="E24" s="4" t="str">
        <f>'WEEKLY COMPETITIVE REPORT'!E24</f>
        <v>INDEP</v>
      </c>
      <c r="F24" s="4" t="str">
        <f>'WEEKLY COMPETITIVE REPORT'!F24</f>
        <v>CF</v>
      </c>
      <c r="G24" s="38">
        <f>'WEEKLY COMPETITIVE REPORT'!G24</f>
        <v>4</v>
      </c>
      <c r="H24" s="38">
        <f>'WEEKLY COMPETITIVE REPORT'!H24</f>
        <v>1</v>
      </c>
      <c r="I24" s="15">
        <f>'WEEKLY COMPETITIVE REPORT'!I24/Y4</f>
        <v>1714.2119530140699</v>
      </c>
      <c r="J24" s="15">
        <f>'WEEKLY COMPETITIVE REPORT'!J24/Y4</f>
        <v>2105.331095908093</v>
      </c>
      <c r="K24" s="23">
        <f>'WEEKLY COMPETITIVE REPORT'!K24</f>
        <v>240</v>
      </c>
      <c r="L24" s="23">
        <f>'WEEKLY COMPETITIVE REPORT'!L24</f>
        <v>288</v>
      </c>
      <c r="M24" s="65">
        <f>'WEEKLY COMPETITIVE REPORT'!M24</f>
        <v>-18.577559779276527</v>
      </c>
      <c r="N24" s="15">
        <f t="shared" si="3"/>
        <v>1714.2119530140699</v>
      </c>
      <c r="O24" s="38">
        <f>'WEEKLY COMPETITIVE REPORT'!O24</f>
        <v>1</v>
      </c>
      <c r="P24" s="15">
        <f>'WEEKLY COMPETITIVE REPORT'!P24/Y4</f>
        <v>2554.5372402220214</v>
      </c>
      <c r="Q24" s="15">
        <f>'WEEKLY COMPETITIVE REPORT'!Q24/Y4</f>
        <v>4412.030463405189</v>
      </c>
      <c r="R24" s="23">
        <f>'WEEKLY COMPETITIVE REPORT'!R24</f>
        <v>375</v>
      </c>
      <c r="S24" s="23">
        <f>'WEEKLY COMPETITIVE REPORT'!S24</f>
        <v>631</v>
      </c>
      <c r="T24" s="65">
        <f>'WEEKLY COMPETITIVE REPORT'!T24</f>
        <v>-42.10064365125804</v>
      </c>
      <c r="U24" s="15">
        <f>'WEEKLY COMPETITIVE REPORT'!U24/Y4</f>
        <v>19921.259842519685</v>
      </c>
      <c r="V24" s="15">
        <f t="shared" si="4"/>
        <v>2554.5372402220214</v>
      </c>
      <c r="W24" s="26">
        <f t="shared" si="5"/>
        <v>22475.797082741705</v>
      </c>
      <c r="X24" s="23">
        <f>'WEEKLY COMPETITIVE REPORT'!X24</f>
        <v>2876</v>
      </c>
      <c r="Y24" s="57">
        <f>'WEEKLY COMPETITIVE REPORT'!Y24</f>
        <v>3251</v>
      </c>
    </row>
    <row r="25" spans="1:25" ht="12.75">
      <c r="A25" s="51">
        <v>12</v>
      </c>
      <c r="B25" s="4">
        <f>'WEEKLY COMPETITIVE REPORT'!B25</f>
        <v>12</v>
      </c>
      <c r="C25" s="4" t="str">
        <f>'WEEKLY COMPETITIVE REPORT'!C25</f>
        <v>A NIGHTMARE ON ELM STREET</v>
      </c>
      <c r="D25" s="4" t="str">
        <f>'WEEKLY COMPETITIVE REPORT'!D25</f>
        <v>MORA V ULICI BRESTOV</v>
      </c>
      <c r="E25" s="4" t="str">
        <f>'WEEKLY COMPETITIVE REPORT'!E25</f>
        <v>WB</v>
      </c>
      <c r="F25" s="4" t="str">
        <f>'WEEKLY COMPETITIVE REPORT'!F25</f>
        <v>Blitz</v>
      </c>
      <c r="G25" s="38">
        <f>'WEEKLY COMPETITIVE REPORT'!G25</f>
        <v>7</v>
      </c>
      <c r="H25" s="38">
        <f>'WEEKLY COMPETITIVE REPORT'!H25</f>
        <v>6</v>
      </c>
      <c r="I25" s="15">
        <f>'WEEKLY COMPETITIVE REPORT'!I25/Y4</f>
        <v>1048.1476700658318</v>
      </c>
      <c r="J25" s="15">
        <f>'WEEKLY COMPETITIVE REPORT'!J25/Y4</f>
        <v>1982.7029817994062</v>
      </c>
      <c r="K25" s="23">
        <f>'WEEKLY COMPETITIVE REPORT'!K25</f>
        <v>191</v>
      </c>
      <c r="L25" s="23">
        <f>'WEEKLY COMPETITIVE REPORT'!L25</f>
        <v>344</v>
      </c>
      <c r="M25" s="65">
        <f>'WEEKLY COMPETITIVE REPORT'!M25</f>
        <v>-47.135416666666664</v>
      </c>
      <c r="N25" s="15">
        <f t="shared" si="3"/>
        <v>174.6912783443053</v>
      </c>
      <c r="O25" s="38">
        <f>'WEEKLY COMPETITIVE REPORT'!O25</f>
        <v>6</v>
      </c>
      <c r="P25" s="15">
        <f>'WEEKLY COMPETITIVE REPORT'!P25/Y4</f>
        <v>2500.322705563444</v>
      </c>
      <c r="Q25" s="15">
        <f>'WEEKLY COMPETITIVE REPORT'!Q25/Y4</f>
        <v>3518.7814637924357</v>
      </c>
      <c r="R25" s="23">
        <f>'WEEKLY COMPETITIVE REPORT'!R25</f>
        <v>481</v>
      </c>
      <c r="S25" s="23">
        <f>'WEEKLY COMPETITIVE REPORT'!S25</f>
        <v>636</v>
      </c>
      <c r="T25" s="65">
        <f>'WEEKLY COMPETITIVE REPORT'!T25</f>
        <v>-28.943506969919298</v>
      </c>
      <c r="U25" s="15">
        <f>'WEEKLY COMPETITIVE REPORT'!U25/Y4</f>
        <v>62999.87091777462</v>
      </c>
      <c r="V25" s="15">
        <f t="shared" si="4"/>
        <v>416.7204509272406</v>
      </c>
      <c r="W25" s="26">
        <f t="shared" si="5"/>
        <v>65500.19362333806</v>
      </c>
      <c r="X25" s="23">
        <f>'WEEKLY COMPETITIVE REPORT'!X25</f>
        <v>11457</v>
      </c>
      <c r="Y25" s="57">
        <f>'WEEKLY COMPETITIVE REPORT'!Y25</f>
        <v>11938</v>
      </c>
    </row>
    <row r="26" spans="1:25" ht="12.75" customHeight="1">
      <c r="A26" s="51">
        <v>13</v>
      </c>
      <c r="B26" s="4">
        <f>'WEEKLY COMPETITIVE REPORT'!B26</f>
        <v>8</v>
      </c>
      <c r="C26" s="4" t="str">
        <f>'WEEKLY COMPETITIVE REPORT'!C26</f>
        <v>PREDATORS</v>
      </c>
      <c r="D26" s="4" t="str">
        <f>'WEEKLY COMPETITIVE REPORT'!D26</f>
        <v>PREDATORJI</v>
      </c>
      <c r="E26" s="4" t="str">
        <f>'WEEKLY COMPETITIVE REPORT'!E26</f>
        <v>FOX</v>
      </c>
      <c r="F26" s="4" t="str">
        <f>'WEEKLY COMPETITIVE REPORT'!F26</f>
        <v>CF</v>
      </c>
      <c r="G26" s="38">
        <f>'WEEKLY COMPETITIVE REPORT'!G26</f>
        <v>5</v>
      </c>
      <c r="H26" s="38">
        <f>'WEEKLY COMPETITIVE REPORT'!H26</f>
        <v>7</v>
      </c>
      <c r="I26" s="15">
        <f>'WEEKLY COMPETITIVE REPORT'!I26/Y4</f>
        <v>1601.9104169355878</v>
      </c>
      <c r="J26" s="15">
        <f>'WEEKLY COMPETITIVE REPORT'!J26/Y4</f>
        <v>3241.25467923067</v>
      </c>
      <c r="K26" s="23">
        <f>'WEEKLY COMPETITIVE REPORT'!K26</f>
        <v>286</v>
      </c>
      <c r="L26" s="23">
        <f>'WEEKLY COMPETITIVE REPORT'!L26</f>
        <v>565</v>
      </c>
      <c r="M26" s="65">
        <f>'WEEKLY COMPETITIVE REPORT'!M26</f>
        <v>-50.57745917960972</v>
      </c>
      <c r="N26" s="15">
        <f t="shared" si="3"/>
        <v>228.84434527651254</v>
      </c>
      <c r="O26" s="38">
        <f>'WEEKLY COMPETITIVE REPORT'!O26</f>
        <v>7</v>
      </c>
      <c r="P26" s="15">
        <f>'WEEKLY COMPETITIVE REPORT'!P26/Y4</f>
        <v>2296.37278946689</v>
      </c>
      <c r="Q26" s="15">
        <f>'WEEKLY COMPETITIVE REPORT'!Q26/Y4</f>
        <v>6514.779914805731</v>
      </c>
      <c r="R26" s="23">
        <f>'WEEKLY COMPETITIVE REPORT'!R26</f>
        <v>410</v>
      </c>
      <c r="S26" s="23">
        <f>'WEEKLY COMPETITIVE REPORT'!S26</f>
        <v>1199</v>
      </c>
      <c r="T26" s="65">
        <f>'WEEKLY COMPETITIVE REPORT'!T26</f>
        <v>-64.75133742817516</v>
      </c>
      <c r="U26" s="15">
        <f>'WEEKLY COMPETITIVE REPORT'!U26/Y4</f>
        <v>59487.543565251064</v>
      </c>
      <c r="V26" s="15">
        <f t="shared" si="4"/>
        <v>328.05325563812715</v>
      </c>
      <c r="W26" s="26">
        <f t="shared" si="5"/>
        <v>61783.916354717956</v>
      </c>
      <c r="X26" s="23">
        <f>'WEEKLY COMPETITIVE REPORT'!X26</f>
        <v>10701</v>
      </c>
      <c r="Y26" s="57">
        <f>'WEEKLY COMPETITIVE REPORT'!Y26</f>
        <v>11111</v>
      </c>
    </row>
    <row r="27" spans="1:25" ht="12.75" customHeight="1">
      <c r="A27" s="51">
        <v>14</v>
      </c>
      <c r="B27" s="4">
        <f>'WEEKLY COMPETITIVE REPORT'!B27</f>
        <v>11</v>
      </c>
      <c r="C27" s="4" t="str">
        <f>'WEEKLY COMPETITIVE REPORT'!C27</f>
        <v>LETTERS TO JULIET</v>
      </c>
      <c r="D27" s="4" t="str">
        <f>'WEEKLY COMPETITIVE REPORT'!D27</f>
        <v>PISMA JULIJI</v>
      </c>
      <c r="E27" s="4" t="str">
        <f>'WEEKLY COMPETITIVE REPORT'!E27</f>
        <v>INDEP</v>
      </c>
      <c r="F27" s="4" t="str">
        <f>'WEEKLY COMPETITIVE REPORT'!F27</f>
        <v>Blitz</v>
      </c>
      <c r="G27" s="38">
        <f>'WEEKLY COMPETITIVE REPORT'!G27</f>
        <v>5</v>
      </c>
      <c r="H27" s="38">
        <f>'WEEKLY COMPETITIVE REPORT'!H27</f>
        <v>5</v>
      </c>
      <c r="I27" s="15">
        <f>'WEEKLY COMPETITIVE REPORT'!I27/Y4</f>
        <v>1084.2906931715502</v>
      </c>
      <c r="J27" s="15">
        <f>'WEEKLY COMPETITIVE REPORT'!J27/Y17</f>
        <v>0.17449319989735695</v>
      </c>
      <c r="K27" s="23">
        <f>'WEEKLY COMPETITIVE REPORT'!K27</f>
        <v>200</v>
      </c>
      <c r="L27" s="23">
        <f>'WEEKLY COMPETITIVE REPORT'!L27</f>
        <v>294</v>
      </c>
      <c r="M27" s="65">
        <f>'WEEKLY COMPETITIVE REPORT'!M27</f>
        <v>-38.23529411764706</v>
      </c>
      <c r="N27" s="15">
        <f t="shared" si="3"/>
        <v>216.85813863431002</v>
      </c>
      <c r="O27" s="38">
        <f>'WEEKLY COMPETITIVE REPORT'!O27</f>
        <v>5</v>
      </c>
      <c r="P27" s="15">
        <f>'WEEKLY COMPETITIVE REPORT'!P27/Y4</f>
        <v>2119.5301406996255</v>
      </c>
      <c r="Q27" s="15">
        <f>'WEEKLY COMPETITIVE REPORT'!Q27/Y17</f>
        <v>0.3695150115473441</v>
      </c>
      <c r="R27" s="23">
        <f>'WEEKLY COMPETITIVE REPORT'!R27</f>
        <v>418</v>
      </c>
      <c r="S27" s="23">
        <f>'WEEKLY COMPETITIVE REPORT'!S27</f>
        <v>737</v>
      </c>
      <c r="T27" s="65">
        <f>'WEEKLY COMPETITIVE REPORT'!T27</f>
        <v>-42.986111111111114</v>
      </c>
      <c r="U27" s="15">
        <f>'WEEKLY COMPETITIVE REPORT'!U27/Y17</f>
        <v>2.5640236079035157</v>
      </c>
      <c r="V27" s="15">
        <f t="shared" si="4"/>
        <v>423.90602813992507</v>
      </c>
      <c r="W27" s="26">
        <f t="shared" si="5"/>
        <v>2122.094164307529</v>
      </c>
      <c r="X27" s="23">
        <f>'WEEKLY COMPETITIVE REPORT'!X27</f>
        <v>5257</v>
      </c>
      <c r="Y27" s="57">
        <f>'WEEKLY COMPETITIVE REPORT'!Y27</f>
        <v>5675</v>
      </c>
    </row>
    <row r="28" spans="1:25" ht="12.75">
      <c r="A28" s="51">
        <v>15</v>
      </c>
      <c r="B28" s="4">
        <f>'WEEKLY COMPETITIVE REPORT'!B28</f>
        <v>15</v>
      </c>
      <c r="C28" s="4" t="str">
        <f>'WEEKLY COMPETITIVE REPORT'!C28</f>
        <v>NOWHERE BOY</v>
      </c>
      <c r="D28" s="4" t="str">
        <f>'WEEKLY COMPETITIVE REPORT'!D28</f>
        <v>OWHERE BOY: ZGODBA O JOHNU LENNONU</v>
      </c>
      <c r="E28" s="4" t="str">
        <f>'WEEKLY COMPETITIVE REPORT'!E28</f>
        <v>INDEP</v>
      </c>
      <c r="F28" s="4" t="str">
        <f>'WEEKLY COMPETITIVE REPORT'!F28</f>
        <v>Karantanija</v>
      </c>
      <c r="G28" s="38">
        <f>'WEEKLY COMPETITIVE REPORT'!G28</f>
        <v>6</v>
      </c>
      <c r="H28" s="38">
        <f>'WEEKLY COMPETITIVE REPORT'!H28</f>
        <v>6</v>
      </c>
      <c r="I28" s="15">
        <f>'WEEKLY COMPETITIVE REPORT'!I28/Y4</f>
        <v>783.5291080418226</v>
      </c>
      <c r="J28" s="15">
        <f>'WEEKLY COMPETITIVE REPORT'!J28/Y17</f>
        <v>0.08237105465742879</v>
      </c>
      <c r="K28" s="23">
        <f>'WEEKLY COMPETITIVE REPORT'!K28</f>
        <v>117</v>
      </c>
      <c r="L28" s="23">
        <f>'WEEKLY COMPETITIVE REPORT'!L28</f>
        <v>124</v>
      </c>
      <c r="M28" s="65">
        <f>'WEEKLY COMPETITIVE REPORT'!M28</f>
        <v>-5.45171339563862</v>
      </c>
      <c r="N28" s="15">
        <f t="shared" si="3"/>
        <v>130.5881846736371</v>
      </c>
      <c r="O28" s="38">
        <f>'WEEKLY COMPETITIVE REPORT'!O28</f>
        <v>6</v>
      </c>
      <c r="P28" s="15">
        <f>'WEEKLY COMPETITIVE REPORT'!P28/Y4</f>
        <v>1240.4801858784044</v>
      </c>
      <c r="Q28" s="15">
        <f>'WEEKLY COMPETITIVE REPORT'!Q28/Y17</f>
        <v>0.15704387990762125</v>
      </c>
      <c r="R28" s="23">
        <f>'WEEKLY COMPETITIVE REPORT'!R28</f>
        <v>192</v>
      </c>
      <c r="S28" s="23">
        <f>'WEEKLY COMPETITIVE REPORT'!S28</f>
        <v>251</v>
      </c>
      <c r="T28" s="65">
        <f>'WEEKLY COMPETITIVE REPORT'!T28</f>
        <v>-21.48692810457517</v>
      </c>
      <c r="U28" s="15">
        <f>'WEEKLY COMPETITIVE REPORT'!U28/Y17</f>
        <v>1.8076725686425454</v>
      </c>
      <c r="V28" s="15">
        <f t="shared" si="4"/>
        <v>206.74669764640075</v>
      </c>
      <c r="W28" s="26">
        <f t="shared" si="5"/>
        <v>1242.287858447047</v>
      </c>
      <c r="X28" s="23">
        <f>'WEEKLY COMPETITIVE REPORT'!X28</f>
        <v>3127</v>
      </c>
      <c r="Y28" s="57">
        <f>'WEEKLY COMPETITIVE REPORT'!Y28</f>
        <v>3319</v>
      </c>
    </row>
    <row r="29" spans="1:25" ht="12.75">
      <c r="A29" s="51">
        <v>16</v>
      </c>
      <c r="B29" s="4">
        <f>'WEEKLY COMPETITIVE REPORT'!B29</f>
        <v>14</v>
      </c>
      <c r="C29" s="4" t="str">
        <f>'WEEKLY COMPETITIVE REPORT'!C29</f>
        <v>PRINCE OF PERSIA</v>
      </c>
      <c r="D29" s="4" t="str">
        <f>'WEEKLY COMPETITIVE REPORT'!D29</f>
        <v>PERZIJSKI PRINC: Sipine casa</v>
      </c>
      <c r="E29" s="4" t="str">
        <f>'WEEKLY COMPETITIVE REPORT'!E29</f>
        <v>WDI</v>
      </c>
      <c r="F29" s="4" t="str">
        <f>'WEEKLY COMPETITIVE REPORT'!F29</f>
        <v>CENEX</v>
      </c>
      <c r="G29" s="38">
        <f>'WEEKLY COMPETITIVE REPORT'!G29</f>
        <v>12</v>
      </c>
      <c r="H29" s="38">
        <f>'WEEKLY COMPETITIVE REPORT'!H29</f>
        <v>12</v>
      </c>
      <c r="I29" s="15">
        <f>'WEEKLY COMPETITIVE REPORT'!I29/Y4</f>
        <v>472.4409448818897</v>
      </c>
      <c r="J29" s="15">
        <f>'WEEKLY COMPETITIVE REPORT'!J29/Y17</f>
        <v>0.09058249935848088</v>
      </c>
      <c r="K29" s="23">
        <f>'WEEKLY COMPETITIVE REPORT'!K29</f>
        <v>76</v>
      </c>
      <c r="L29" s="23">
        <f>'WEEKLY COMPETITIVE REPORT'!L29</f>
        <v>145</v>
      </c>
      <c r="M29" s="65">
        <f>'WEEKLY COMPETITIVE REPORT'!M29</f>
        <v>-48.15864022662889</v>
      </c>
      <c r="N29" s="15">
        <f t="shared" si="3"/>
        <v>39.370078740157474</v>
      </c>
      <c r="O29" s="38">
        <f>'WEEKLY COMPETITIVE REPORT'!O29</f>
        <v>12</v>
      </c>
      <c r="P29" s="15">
        <f>'WEEKLY COMPETITIVE REPORT'!P29/Y4</f>
        <v>911.3205111656124</v>
      </c>
      <c r="Q29" s="15">
        <f>'WEEKLY COMPETITIVE REPORT'!Q29/Y17</f>
        <v>0.17551963048498845</v>
      </c>
      <c r="R29" s="23">
        <f>'WEEKLY COMPETITIVE REPORT'!R29</f>
        <v>153</v>
      </c>
      <c r="S29" s="23">
        <f>'WEEKLY COMPETITIVE REPORT'!S29</f>
        <v>301</v>
      </c>
      <c r="T29" s="65">
        <f>'WEEKLY COMPETITIVE REPORT'!T29</f>
        <v>-48.39181286549707</v>
      </c>
      <c r="U29" s="15">
        <f>'WEEKLY COMPETITIVE REPORT'!U29/Y4</f>
        <v>208125.72608751775</v>
      </c>
      <c r="V29" s="15">
        <f t="shared" si="4"/>
        <v>75.9433759304677</v>
      </c>
      <c r="W29" s="26">
        <f t="shared" si="5"/>
        <v>209037.04659868334</v>
      </c>
      <c r="X29" s="23">
        <f>'WEEKLY COMPETITIVE REPORT'!X29</f>
        <v>37442</v>
      </c>
      <c r="Y29" s="57">
        <f>'WEEKLY COMPETITIVE REPORT'!Y29</f>
        <v>37595</v>
      </c>
    </row>
    <row r="30" spans="1:25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8">
        <f>'WEEKLY COMPETITIVE REPORT'!G30</f>
        <v>0</v>
      </c>
      <c r="H30" s="38">
        <f>'WEEKLY COMPETITIVE REPORT'!H30</f>
        <v>0</v>
      </c>
      <c r="I30" s="15">
        <f>'WEEKLY COMPETITIVE REPORT'!I30/Y4</f>
        <v>0</v>
      </c>
      <c r="J30" s="15">
        <f>'WEEKLY COMPETITIVE REPORT'!J30/Y17</f>
        <v>0</v>
      </c>
      <c r="K30" s="23">
        <f>'WEEKLY COMPETITIVE REPORT'!K30</f>
        <v>0</v>
      </c>
      <c r="L30" s="23">
        <f>'WEEKLY COMPETITIVE REPORT'!L30</f>
        <v>0</v>
      </c>
      <c r="M30" s="65">
        <f>'WEEKLY COMPETITIVE REPORT'!M30</f>
        <v>0</v>
      </c>
      <c r="N30" s="15" t="e">
        <f t="shared" si="3"/>
        <v>#DIV/0!</v>
      </c>
      <c r="O30" s="38">
        <f>'WEEKLY COMPETITIVE REPORT'!O30</f>
        <v>0</v>
      </c>
      <c r="P30" s="15">
        <f>'WEEKLY COMPETITIVE REPORT'!P30/Y4</f>
        <v>0</v>
      </c>
      <c r="Q30" s="15">
        <f>'WEEKLY COMPETITIVE REPORT'!Q30/Y17</f>
        <v>0</v>
      </c>
      <c r="R30" s="23">
        <f>'WEEKLY COMPETITIVE REPORT'!R30</f>
        <v>0</v>
      </c>
      <c r="S30" s="23">
        <f>'WEEKLY COMPETITIVE REPORT'!S30</f>
        <v>0</v>
      </c>
      <c r="T30" s="65">
        <f>'WEEKLY COMPETITIVE REPORT'!T30</f>
        <v>0</v>
      </c>
      <c r="U30" s="15">
        <f>'WEEKLY COMPETITIVE REPORT'!U30/Y4</f>
        <v>0</v>
      </c>
      <c r="V30" s="15" t="e">
        <f t="shared" si="4"/>
        <v>#DIV/0!</v>
      </c>
      <c r="W30" s="26">
        <f t="shared" si="5"/>
        <v>0</v>
      </c>
      <c r="X30" s="23">
        <f>'WEEKLY COMPETITIVE REPORT'!X30</f>
        <v>0</v>
      </c>
      <c r="Y30" s="57">
        <f>'WEEKLY COMPETITIVE REPORT'!Y30</f>
        <v>0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135</v>
      </c>
      <c r="I34" s="33">
        <f>SUM(I14:I33)</f>
        <v>150427.26216599974</v>
      </c>
      <c r="J34" s="32">
        <f>SUM(J14:J33)</f>
        <v>125185.5804401707</v>
      </c>
      <c r="K34" s="32">
        <f>SUM(K14:K33)</f>
        <v>23210</v>
      </c>
      <c r="L34" s="32">
        <f>SUM(L14:L33)</f>
        <v>20165</v>
      </c>
      <c r="M34" s="65">
        <f>'WEEKLY COMPETITIVE REPORT'!M34</f>
        <v>7.321385814009162</v>
      </c>
      <c r="N34" s="33">
        <f>I34/H34</f>
        <v>1114.2760160444425</v>
      </c>
      <c r="O34" s="41">
        <f>'WEEKLY COMPETITIVE REPORT'!O34</f>
        <v>135</v>
      </c>
      <c r="P34" s="32">
        <f>SUM(P14:P33)</f>
        <v>271980.12133729184</v>
      </c>
      <c r="Q34" s="32">
        <f>SUM(Q14:Q33)</f>
        <v>251894.33832481081</v>
      </c>
      <c r="R34" s="32">
        <f>SUM(R14:R33)</f>
        <v>46241</v>
      </c>
      <c r="S34" s="32">
        <f>SUM(S14:S33)</f>
        <v>44977</v>
      </c>
      <c r="T34" s="66">
        <f>P34/Q34-100%</f>
        <v>0.07973892206573119</v>
      </c>
      <c r="U34" s="32">
        <f>SUM(U14:U33)</f>
        <v>1736627.5806802996</v>
      </c>
      <c r="V34" s="33">
        <f>P34/O34</f>
        <v>2014.667565461421</v>
      </c>
      <c r="W34" s="32">
        <f>SUM(W14:W33)</f>
        <v>2008607.702017591</v>
      </c>
      <c r="X34" s="32">
        <f>SUM(X14:X33)</f>
        <v>311256</v>
      </c>
      <c r="Y34" s="36">
        <f>SUM(Y14:Y33)</f>
        <v>357497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2010-08-12T12:39:13Z</dcterms:modified>
  <cp:category/>
  <cp:version/>
  <cp:contentType/>
  <cp:contentStatus/>
</cp:coreProperties>
</file>