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20085" windowHeight="984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<sst xmlns="http://schemas.openxmlformats.org/spreadsheetml/2006/main" count="255" uniqueCount="96">
  <si>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</si>
  <si>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</si>
  <si>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</si>
  <si>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</si>
  <si>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</si>
  <si>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</si>
  <si>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</si>
  <si>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</si>
  <si>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</si>
  <si>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</si>
  <si>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</si>
  <si>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</si>
  <si>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</si>
  <si>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</si>
  <si>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</si>
  <si>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</si>
  <si>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</si>
  <si>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</si>
  <si>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</si>
  <si>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</si>
  <si>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</si>
  <si>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</si>
  <si>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</si>
  <si>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</si>
  <si>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</si>
  <si>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</si>
  <si>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</si>
  <si>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</si>
  <si>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</si>
  <si>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</si>
  <si>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</si>
  <si>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</si>
  <si>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</si>
  <si>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</si>
  <si>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</si>
  <si>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</si>
  <si>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</si>
  <si>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</si>
  <si>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</si>
  <si>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</si>
  <si>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</si>
  <si>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</si>
  <si>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</si>
  <si>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</si>
  <si>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</si>
  <si>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</si>
  <si>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</si>
  <si>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</si>
  <si>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</si>
  <si>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</si>
  <si>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PAR</t>
  </si>
  <si>
    <t>New</t>
  </si>
  <si>
    <t>SEX and the CITY 2</t>
  </si>
  <si>
    <t>local title</t>
  </si>
  <si>
    <t>SEKS V MESTU 2</t>
  </si>
  <si>
    <t>KILLERS</t>
  </si>
  <si>
    <t>MORILCI</t>
  </si>
  <si>
    <t>FIVIA</t>
  </si>
  <si>
    <t>A NIGHTMARE ON ELM STREET</t>
  </si>
  <si>
    <t>MORA V ULICI BRESTOV</t>
  </si>
  <si>
    <t>THE TWILIGHT SAGA: ECLIPSE</t>
  </si>
  <si>
    <t>MRK</t>
  </si>
  <si>
    <t>PREDATORS</t>
  </si>
  <si>
    <t>PREDATORJI</t>
  </si>
  <si>
    <t>FOX</t>
  </si>
  <si>
    <t>LETTERS TO JULIET</t>
  </si>
  <si>
    <t>PISMA JULIJI</t>
  </si>
  <si>
    <t>GROWN UPS</t>
  </si>
  <si>
    <t>ODRASLI</t>
  </si>
  <si>
    <t>SONY</t>
  </si>
  <si>
    <t>STREET DANCE 3D</t>
  </si>
  <si>
    <t>ULIČNI PLES 3D</t>
  </si>
  <si>
    <t>GHOST WRITER</t>
  </si>
  <si>
    <t>PISATELJ V SENCI</t>
  </si>
  <si>
    <t>INCEPTION</t>
  </si>
  <si>
    <t>IZVOR</t>
  </si>
  <si>
    <t>KNIGHT &amp; DAY</t>
  </si>
  <si>
    <t>KOT NOČ IN DAN</t>
  </si>
  <si>
    <t>THE LAST AIRBENDER</t>
  </si>
  <si>
    <t>ZADNJI GOSPODAR VETRA</t>
  </si>
  <si>
    <t>GET HIM TO THE GREEK</t>
  </si>
  <si>
    <t>SUPERŽUR</t>
  </si>
  <si>
    <t>UNI</t>
  </si>
  <si>
    <t>SPLICE</t>
  </si>
  <si>
    <t>HIBRID</t>
  </si>
  <si>
    <t>Cinemania</t>
  </si>
  <si>
    <t>TOY STORY 3</t>
  </si>
  <si>
    <t>SVET IGRAC 3</t>
  </si>
  <si>
    <t>A-TEAM</t>
  </si>
  <si>
    <t>A-EKIPA</t>
  </si>
  <si>
    <t>THE ROAD</t>
  </si>
  <si>
    <t>CESTA</t>
  </si>
  <si>
    <t>13 - Aug</t>
  </si>
  <si>
    <t>15 - Aug</t>
  </si>
  <si>
    <t>12 - Aug</t>
  </si>
  <si>
    <t>18 - Aug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</si>
</sst>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I16" sqref="I1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3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9"/>
      <c r="F4" s="9"/>
      <c r="G4" s="20" t="s">
        <v>2</v>
      </c>
      <c r="H4" s="21"/>
      <c r="I4" s="21"/>
      <c r="J4" s="21"/>
      <c r="K4" s="85" t="s">
        <v>92</v>
      </c>
      <c r="L4" s="21"/>
      <c r="M4" s="86" t="s">
        <v>93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0.7799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94</v>
      </c>
      <c r="L5" s="8"/>
      <c r="M5" s="87" t="s">
        <v>95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33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40409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53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 t="s">
        <v>51</v>
      </c>
      <c r="C14" s="4" t="s">
        <v>86</v>
      </c>
      <c r="D14" s="4" t="s">
        <v>87</v>
      </c>
      <c r="E14" s="16" t="s">
        <v>48</v>
      </c>
      <c r="F14" s="16" t="s">
        <v>49</v>
      </c>
      <c r="G14" s="38">
        <v>1</v>
      </c>
      <c r="H14" s="38">
        <v>13</v>
      </c>
      <c r="I14" s="82">
        <v>26395</v>
      </c>
      <c r="J14" s="82"/>
      <c r="K14" s="89">
        <v>5169</v>
      </c>
      <c r="L14" s="89"/>
      <c r="M14" s="65"/>
      <c r="N14" s="15">
        <f>I14/H14</f>
        <v>2030.3846153846155</v>
      </c>
      <c r="O14" s="74">
        <v>13</v>
      </c>
      <c r="P14" s="15">
        <v>46126</v>
      </c>
      <c r="Q14" s="15"/>
      <c r="R14" s="15">
        <v>10082</v>
      </c>
      <c r="S14" s="15"/>
      <c r="T14" s="65"/>
      <c r="U14" s="76">
        <v>2354</v>
      </c>
      <c r="V14" s="15">
        <f>P14/O14</f>
        <v>3548.153846153846</v>
      </c>
      <c r="W14" s="76">
        <f>SUM(U14,P14)</f>
        <v>48480</v>
      </c>
      <c r="X14" s="76">
        <v>646</v>
      </c>
      <c r="Y14" s="77">
        <f>SUM(X14,R14)</f>
        <v>10728</v>
      </c>
    </row>
    <row r="15" spans="1:25" ht="12.75">
      <c r="A15" s="73">
        <v>2</v>
      </c>
      <c r="B15" s="73">
        <v>1</v>
      </c>
      <c r="C15" s="4" t="s">
        <v>74</v>
      </c>
      <c r="D15" s="4" t="s">
        <v>75</v>
      </c>
      <c r="E15" s="16" t="s">
        <v>43</v>
      </c>
      <c r="F15" s="16" t="s">
        <v>44</v>
      </c>
      <c r="G15" s="38">
        <v>4</v>
      </c>
      <c r="H15" s="38">
        <v>10</v>
      </c>
      <c r="I15" s="25">
        <v>21352</v>
      </c>
      <c r="J15" s="25">
        <v>23225</v>
      </c>
      <c r="K15" s="15">
        <v>4119</v>
      </c>
      <c r="L15" s="15">
        <v>4506</v>
      </c>
      <c r="M15" s="65">
        <f>(I15/J15*100)-100</f>
        <v>-8.064585575888046</v>
      </c>
      <c r="N15" s="15">
        <f>I15/H15</f>
        <v>2135.2</v>
      </c>
      <c r="O15" s="39">
        <v>10</v>
      </c>
      <c r="P15" s="15">
        <v>38095</v>
      </c>
      <c r="Q15" s="15">
        <v>42868</v>
      </c>
      <c r="R15" s="15">
        <v>7991</v>
      </c>
      <c r="S15" s="15">
        <v>9088</v>
      </c>
      <c r="T15" s="65">
        <f>(P15/Q15*100)-100</f>
        <v>-11.134179341233548</v>
      </c>
      <c r="U15" s="76">
        <v>182236</v>
      </c>
      <c r="V15" s="15">
        <f>P15/O15</f>
        <v>3809.5</v>
      </c>
      <c r="W15" s="76">
        <f>SUM(U15,P15)</f>
        <v>220331</v>
      </c>
      <c r="X15" s="76">
        <v>38678</v>
      </c>
      <c r="Y15" s="77">
        <f>SUM(X15,R15)</f>
        <v>46669</v>
      </c>
    </row>
    <row r="16" spans="1:25" ht="12.75">
      <c r="A16" s="73">
        <v>3</v>
      </c>
      <c r="B16" s="73">
        <v>2</v>
      </c>
      <c r="C16" s="4" t="s">
        <v>76</v>
      </c>
      <c r="D16" s="4" t="s">
        <v>77</v>
      </c>
      <c r="E16" s="16" t="s">
        <v>64</v>
      </c>
      <c r="F16" s="16" t="s">
        <v>42</v>
      </c>
      <c r="G16" s="38">
        <v>3</v>
      </c>
      <c r="H16" s="38">
        <v>12</v>
      </c>
      <c r="I16" s="15">
        <v>21845</v>
      </c>
      <c r="J16" s="15">
        <v>22002</v>
      </c>
      <c r="K16" s="23">
        <v>4637</v>
      </c>
      <c r="L16" s="23">
        <v>4542</v>
      </c>
      <c r="M16" s="65">
        <f>(I16/J16*100)-100</f>
        <v>-0.7135714935005808</v>
      </c>
      <c r="N16" s="15">
        <f>I16/H16</f>
        <v>1820.4166666666667</v>
      </c>
      <c r="O16" s="38">
        <v>12</v>
      </c>
      <c r="P16" s="23">
        <v>34623</v>
      </c>
      <c r="Q16" s="23">
        <v>38337</v>
      </c>
      <c r="R16" s="23">
        <v>8019</v>
      </c>
      <c r="S16" s="23">
        <v>8658</v>
      </c>
      <c r="T16" s="65">
        <f>(P16/Q16*100)-100</f>
        <v>-9.687768996009083</v>
      </c>
      <c r="U16" s="76">
        <v>106435</v>
      </c>
      <c r="V16" s="15">
        <f>P16/O16</f>
        <v>2885.25</v>
      </c>
      <c r="W16" s="76">
        <f>SUM(U16,P16)</f>
        <v>141058</v>
      </c>
      <c r="X16" s="76">
        <v>24465</v>
      </c>
      <c r="Y16" s="77">
        <f>SUM(X16,R16)</f>
        <v>32484</v>
      </c>
    </row>
    <row r="17" spans="1:25" ht="12.75">
      <c r="A17" s="73">
        <v>4</v>
      </c>
      <c r="B17" s="73">
        <v>3</v>
      </c>
      <c r="C17" s="4" t="s">
        <v>78</v>
      </c>
      <c r="D17" s="4" t="s">
        <v>79</v>
      </c>
      <c r="E17" s="16" t="s">
        <v>50</v>
      </c>
      <c r="F17" s="16" t="s">
        <v>36</v>
      </c>
      <c r="G17" s="38">
        <v>2</v>
      </c>
      <c r="H17" s="38">
        <v>17</v>
      </c>
      <c r="I17" s="15">
        <v>17585</v>
      </c>
      <c r="J17" s="15">
        <v>19005</v>
      </c>
      <c r="K17" s="83">
        <v>3198</v>
      </c>
      <c r="L17" s="83">
        <v>3520</v>
      </c>
      <c r="M17" s="65">
        <f>(I17/J17*100)-100</f>
        <v>-7.471717968955545</v>
      </c>
      <c r="N17" s="15">
        <f>I17/H17</f>
        <v>1034.4117647058824</v>
      </c>
      <c r="O17" s="39">
        <v>17</v>
      </c>
      <c r="P17" s="15">
        <v>30104</v>
      </c>
      <c r="Q17" s="15">
        <v>35456</v>
      </c>
      <c r="R17" s="15">
        <v>6078</v>
      </c>
      <c r="S17" s="15">
        <v>7313</v>
      </c>
      <c r="T17" s="65">
        <f>(P17/Q17*100)-100</f>
        <v>-15.094765342960287</v>
      </c>
      <c r="U17" s="76">
        <v>74535</v>
      </c>
      <c r="V17" s="15">
        <f>P17/O17</f>
        <v>1770.8235294117646</v>
      </c>
      <c r="W17" s="76">
        <f>SUM(U17,P17)</f>
        <v>104639</v>
      </c>
      <c r="X17" s="76">
        <v>15244</v>
      </c>
      <c r="Y17" s="77">
        <f>SUM(X17,R17)</f>
        <v>21322</v>
      </c>
    </row>
    <row r="18" spans="1:25" ht="13.5" customHeight="1">
      <c r="A18" s="73">
        <v>5</v>
      </c>
      <c r="B18" s="73">
        <v>4</v>
      </c>
      <c r="C18" s="4" t="s">
        <v>80</v>
      </c>
      <c r="D18" s="4" t="s">
        <v>81</v>
      </c>
      <c r="E18" s="16" t="s">
        <v>82</v>
      </c>
      <c r="F18" s="16" t="s">
        <v>36</v>
      </c>
      <c r="G18" s="38">
        <v>2</v>
      </c>
      <c r="H18" s="38">
        <v>9</v>
      </c>
      <c r="I18" s="15">
        <v>16377</v>
      </c>
      <c r="J18" s="15">
        <v>17042</v>
      </c>
      <c r="K18" s="82">
        <v>3360</v>
      </c>
      <c r="L18" s="82">
        <v>3531</v>
      </c>
      <c r="M18" s="65">
        <f>(I18/J18*100)-100</f>
        <v>-3.9021241638305355</v>
      </c>
      <c r="N18" s="15">
        <f>I18/H18</f>
        <v>1819.6666666666667</v>
      </c>
      <c r="O18" s="74">
        <v>9</v>
      </c>
      <c r="P18" s="15">
        <v>27313</v>
      </c>
      <c r="Q18" s="15">
        <v>30732</v>
      </c>
      <c r="R18" s="15">
        <v>6242</v>
      </c>
      <c r="S18" s="15">
        <v>7173</v>
      </c>
      <c r="T18" s="65">
        <f>(P18/Q18*100)-100</f>
        <v>-11.125211505922167</v>
      </c>
      <c r="U18" s="90">
        <v>31967</v>
      </c>
      <c r="V18" s="15">
        <f>P18/O18</f>
        <v>3034.777777777778</v>
      </c>
      <c r="W18" s="76">
        <f>SUM(U18,P18)</f>
        <v>59280</v>
      </c>
      <c r="X18" s="76">
        <v>7796</v>
      </c>
      <c r="Y18" s="77">
        <f>SUM(X18,R18)</f>
        <v>14038</v>
      </c>
    </row>
    <row r="19" spans="1:25" ht="12.75">
      <c r="A19" s="73">
        <v>6</v>
      </c>
      <c r="B19" s="73">
        <v>5</v>
      </c>
      <c r="C19" s="4" t="s">
        <v>67</v>
      </c>
      <c r="D19" s="4" t="s">
        <v>68</v>
      </c>
      <c r="E19" s="16" t="s">
        <v>69</v>
      </c>
      <c r="F19" s="16" t="s">
        <v>42</v>
      </c>
      <c r="G19" s="38">
        <v>5</v>
      </c>
      <c r="H19" s="38">
        <v>7</v>
      </c>
      <c r="I19" s="15">
        <v>14437</v>
      </c>
      <c r="J19" s="15">
        <v>14928</v>
      </c>
      <c r="K19" s="15">
        <v>2984</v>
      </c>
      <c r="L19" s="15">
        <v>3103</v>
      </c>
      <c r="M19" s="65">
        <f>(I19/J19*100)-100</f>
        <v>-3.289121114683809</v>
      </c>
      <c r="N19" s="15">
        <f>I19/H19</f>
        <v>2062.4285714285716</v>
      </c>
      <c r="O19" s="74">
        <v>7</v>
      </c>
      <c r="P19" s="15">
        <v>23123</v>
      </c>
      <c r="Q19" s="15">
        <v>25253</v>
      </c>
      <c r="R19" s="15">
        <v>5272</v>
      </c>
      <c r="S19" s="15">
        <v>5820</v>
      </c>
      <c r="T19" s="65">
        <f>(P19/Q19*100)-100</f>
        <v>-8.434641428741145</v>
      </c>
      <c r="U19" s="76">
        <v>152335</v>
      </c>
      <c r="V19" s="15">
        <f>P19/O19</f>
        <v>3303.285714285714</v>
      </c>
      <c r="W19" s="76">
        <f>SUM(U19,P19)</f>
        <v>175458</v>
      </c>
      <c r="X19" s="76">
        <v>36069</v>
      </c>
      <c r="Y19" s="77">
        <f>SUM(X19,R19)</f>
        <v>41341</v>
      </c>
    </row>
    <row r="20" spans="1:25" ht="12.75">
      <c r="A20" s="73">
        <v>7</v>
      </c>
      <c r="B20" s="73" t="s">
        <v>51</v>
      </c>
      <c r="C20" s="4" t="s">
        <v>88</v>
      </c>
      <c r="D20" s="4" t="s">
        <v>89</v>
      </c>
      <c r="E20" s="16" t="s">
        <v>64</v>
      </c>
      <c r="F20" s="16" t="s">
        <v>42</v>
      </c>
      <c r="G20" s="38">
        <v>1</v>
      </c>
      <c r="H20" s="38">
        <v>7</v>
      </c>
      <c r="I20" s="15">
        <v>13137</v>
      </c>
      <c r="J20" s="15"/>
      <c r="K20" s="94">
        <v>2699</v>
      </c>
      <c r="L20" s="94"/>
      <c r="M20" s="65"/>
      <c r="N20" s="15">
        <f>I20/H20</f>
        <v>1876.7142857142858</v>
      </c>
      <c r="O20" s="74">
        <v>7</v>
      </c>
      <c r="P20" s="23">
        <v>22290</v>
      </c>
      <c r="Q20" s="23"/>
      <c r="R20" s="23">
        <v>5137</v>
      </c>
      <c r="S20" s="23"/>
      <c r="T20" s="65"/>
      <c r="U20" s="76">
        <v>873</v>
      </c>
      <c r="V20" s="15">
        <f>P20/O20</f>
        <v>3184.285714285714</v>
      </c>
      <c r="W20" s="76">
        <f>SUM(U20,P20)</f>
        <v>23163</v>
      </c>
      <c r="X20" s="76">
        <v>179</v>
      </c>
      <c r="Y20" s="77">
        <f>SUM(X20,R20)</f>
        <v>5316</v>
      </c>
    </row>
    <row r="21" spans="1:25" ht="12.75">
      <c r="A21" s="73">
        <v>8</v>
      </c>
      <c r="B21" s="73">
        <v>7</v>
      </c>
      <c r="C21" s="4" t="s">
        <v>60</v>
      </c>
      <c r="D21" s="4" t="s">
        <v>61</v>
      </c>
      <c r="E21" s="16" t="s">
        <v>45</v>
      </c>
      <c r="F21" s="16" t="s">
        <v>44</v>
      </c>
      <c r="G21" s="38">
        <v>7</v>
      </c>
      <c r="H21" s="38">
        <v>13</v>
      </c>
      <c r="I21" s="15">
        <v>3319</v>
      </c>
      <c r="J21" s="15">
        <v>3531</v>
      </c>
      <c r="K21" s="15">
        <v>727</v>
      </c>
      <c r="L21" s="15">
        <v>695</v>
      </c>
      <c r="M21" s="65">
        <f>(I21/J21*100)-100</f>
        <v>-6.00396488246956</v>
      </c>
      <c r="N21" s="15">
        <f>I21/H21</f>
        <v>255.30769230769232</v>
      </c>
      <c r="O21" s="39">
        <v>13</v>
      </c>
      <c r="P21" s="15">
        <v>6030</v>
      </c>
      <c r="Q21" s="15">
        <v>7404</v>
      </c>
      <c r="R21" s="15">
        <v>1363</v>
      </c>
      <c r="S21" s="15">
        <v>1630</v>
      </c>
      <c r="T21" s="65">
        <f>(P21/Q21*100)-100</f>
        <v>-18.55753646677472</v>
      </c>
      <c r="U21" s="76">
        <v>242752</v>
      </c>
      <c r="V21" s="15">
        <f>P21/O21</f>
        <v>463.84615384615387</v>
      </c>
      <c r="W21" s="76">
        <f>SUM(U21,P21)</f>
        <v>248782</v>
      </c>
      <c r="X21" s="76">
        <v>55645</v>
      </c>
      <c r="Y21" s="77">
        <f>SUM(X21,R21)</f>
        <v>57008</v>
      </c>
    </row>
    <row r="22" spans="1:25" ht="12.75">
      <c r="A22" s="73">
        <v>9</v>
      </c>
      <c r="B22" s="73">
        <v>8</v>
      </c>
      <c r="C22" s="4" t="s">
        <v>83</v>
      </c>
      <c r="D22" s="4" t="s">
        <v>84</v>
      </c>
      <c r="E22" s="16" t="s">
        <v>45</v>
      </c>
      <c r="F22" s="16" t="s">
        <v>85</v>
      </c>
      <c r="G22" s="38">
        <v>2</v>
      </c>
      <c r="H22" s="38">
        <v>2</v>
      </c>
      <c r="I22" s="25">
        <v>2465</v>
      </c>
      <c r="J22" s="25">
        <v>2754</v>
      </c>
      <c r="K22" s="89">
        <v>475</v>
      </c>
      <c r="L22" s="89">
        <v>523</v>
      </c>
      <c r="M22" s="65">
        <f>(I22/J22*100)-100</f>
        <v>-10.493827160493822</v>
      </c>
      <c r="N22" s="15">
        <f>I22/H22</f>
        <v>1232.5</v>
      </c>
      <c r="O22" s="74">
        <v>2</v>
      </c>
      <c r="P22" s="23">
        <v>4050</v>
      </c>
      <c r="Q22" s="23">
        <v>4390</v>
      </c>
      <c r="R22" s="23">
        <v>858</v>
      </c>
      <c r="S22" s="23">
        <v>880</v>
      </c>
      <c r="T22" s="65">
        <f>(P22/Q22*100)-100</f>
        <v>-7.7448747152619575</v>
      </c>
      <c r="U22" s="76">
        <v>5087</v>
      </c>
      <c r="V22" s="15">
        <f>P22/O22</f>
        <v>2025</v>
      </c>
      <c r="W22" s="76">
        <f>SUM(U22,P22)</f>
        <v>9137</v>
      </c>
      <c r="X22" s="76">
        <v>1027</v>
      </c>
      <c r="Y22" s="77">
        <f>SUM(X22,R22)</f>
        <v>1885</v>
      </c>
    </row>
    <row r="23" spans="1:25" ht="12.75">
      <c r="A23" s="73">
        <v>10</v>
      </c>
      <c r="B23" s="73">
        <v>6</v>
      </c>
      <c r="C23" s="4" t="s">
        <v>70</v>
      </c>
      <c r="D23" s="4" t="s">
        <v>71</v>
      </c>
      <c r="E23" s="16" t="s">
        <v>45</v>
      </c>
      <c r="F23" s="16" t="s">
        <v>44</v>
      </c>
      <c r="G23" s="38">
        <v>5</v>
      </c>
      <c r="H23" s="38">
        <v>5</v>
      </c>
      <c r="I23" s="25">
        <v>1917</v>
      </c>
      <c r="J23" s="25">
        <v>6117</v>
      </c>
      <c r="K23" s="96">
        <v>343</v>
      </c>
      <c r="L23" s="96">
        <v>1084</v>
      </c>
      <c r="M23" s="65">
        <f>(I23/J23*100)-100</f>
        <v>-68.66110838646395</v>
      </c>
      <c r="N23" s="15">
        <f>I23/H23</f>
        <v>383.4</v>
      </c>
      <c r="O23" s="39">
        <v>5</v>
      </c>
      <c r="P23" s="15">
        <v>3892</v>
      </c>
      <c r="Q23" s="15">
        <v>12421</v>
      </c>
      <c r="R23" s="15">
        <v>813</v>
      </c>
      <c r="S23" s="15">
        <v>2574</v>
      </c>
      <c r="T23" s="65">
        <f>(P23/Q23*100)-100</f>
        <v>-68.66596892359713</v>
      </c>
      <c r="U23" s="76">
        <v>76611</v>
      </c>
      <c r="V23" s="15">
        <f>P23/O23</f>
        <v>778.4</v>
      </c>
      <c r="W23" s="76">
        <f>SUM(U23,P23)</f>
        <v>80503</v>
      </c>
      <c r="X23" s="78">
        <v>16163</v>
      </c>
      <c r="Y23" s="77">
        <f>SUM(X23,R23)</f>
        <v>16976</v>
      </c>
    </row>
    <row r="24" spans="1:25" ht="12.75">
      <c r="A24" s="73">
        <v>11</v>
      </c>
      <c r="B24" s="73">
        <v>9</v>
      </c>
      <c r="C24" s="4" t="s">
        <v>55</v>
      </c>
      <c r="D24" s="4" t="s">
        <v>56</v>
      </c>
      <c r="E24" s="16" t="s">
        <v>45</v>
      </c>
      <c r="F24" s="16" t="s">
        <v>57</v>
      </c>
      <c r="G24" s="38">
        <v>8</v>
      </c>
      <c r="H24" s="38">
        <v>6</v>
      </c>
      <c r="I24" s="25">
        <v>1145</v>
      </c>
      <c r="J24" s="25">
        <v>1651</v>
      </c>
      <c r="K24" s="25">
        <v>228</v>
      </c>
      <c r="L24" s="25">
        <v>386</v>
      </c>
      <c r="M24" s="65">
        <f>(I24/J24*100)-100</f>
        <v>-30.6480920654149</v>
      </c>
      <c r="N24" s="15">
        <f>I24/H24</f>
        <v>190.83333333333334</v>
      </c>
      <c r="O24" s="39">
        <v>6</v>
      </c>
      <c r="P24" s="15">
        <v>1767</v>
      </c>
      <c r="Q24" s="15">
        <v>2734</v>
      </c>
      <c r="R24" s="15">
        <v>373</v>
      </c>
      <c r="S24" s="15">
        <v>657</v>
      </c>
      <c r="T24" s="65">
        <f>(P24/Q24*100)-100</f>
        <v>-35.36942209217264</v>
      </c>
      <c r="U24" s="76">
        <v>78070</v>
      </c>
      <c r="V24" s="15">
        <f>P24/O24</f>
        <v>294.5</v>
      </c>
      <c r="W24" s="76">
        <f>SUM(U24,P24)</f>
        <v>79837</v>
      </c>
      <c r="X24" s="78">
        <v>18277</v>
      </c>
      <c r="Y24" s="77">
        <f>SUM(X24,R24)</f>
        <v>18650</v>
      </c>
    </row>
    <row r="25" spans="1:25" ht="12.75" customHeight="1">
      <c r="A25" s="52">
        <v>12</v>
      </c>
      <c r="B25" s="73">
        <v>11</v>
      </c>
      <c r="C25" s="4" t="s">
        <v>72</v>
      </c>
      <c r="D25" s="4" t="s">
        <v>73</v>
      </c>
      <c r="E25" s="16" t="s">
        <v>45</v>
      </c>
      <c r="F25" s="16" t="s">
        <v>42</v>
      </c>
      <c r="G25" s="38">
        <v>5</v>
      </c>
      <c r="H25" s="38">
        <v>1</v>
      </c>
      <c r="I25" s="25">
        <v>982</v>
      </c>
      <c r="J25" s="25">
        <v>1328</v>
      </c>
      <c r="K25" s="82">
        <v>172</v>
      </c>
      <c r="L25" s="82">
        <v>240</v>
      </c>
      <c r="M25" s="65">
        <f>(I25/J25*100)-100</f>
        <v>-26.054216867469876</v>
      </c>
      <c r="N25" s="15">
        <f>I25/H25</f>
        <v>982</v>
      </c>
      <c r="O25" s="38">
        <v>1</v>
      </c>
      <c r="P25" s="23">
        <v>1543</v>
      </c>
      <c r="Q25" s="23">
        <v>1979</v>
      </c>
      <c r="R25" s="82">
        <v>280</v>
      </c>
      <c r="S25" s="82">
        <v>375</v>
      </c>
      <c r="T25" s="65">
        <f>(P25/Q25*100)-100</f>
        <v>-22.031328954017184</v>
      </c>
      <c r="U25" s="78">
        <v>17411</v>
      </c>
      <c r="V25" s="15">
        <f>P25/O25</f>
        <v>1543</v>
      </c>
      <c r="W25" s="76">
        <f>SUM(U25,P25)</f>
        <v>18954</v>
      </c>
      <c r="X25" s="76">
        <v>3251</v>
      </c>
      <c r="Y25" s="77">
        <f>SUM(X25,R25)</f>
        <v>3531</v>
      </c>
    </row>
    <row r="26" spans="1:25" ht="12.75" customHeight="1">
      <c r="A26" s="73">
        <v>13</v>
      </c>
      <c r="B26" s="73">
        <v>10</v>
      </c>
      <c r="C26" s="4" t="s">
        <v>52</v>
      </c>
      <c r="D26" s="4" t="s">
        <v>54</v>
      </c>
      <c r="E26" s="16" t="s">
        <v>43</v>
      </c>
      <c r="F26" s="16" t="s">
        <v>44</v>
      </c>
      <c r="G26" s="38">
        <v>11</v>
      </c>
      <c r="H26" s="38">
        <v>17</v>
      </c>
      <c r="I26" s="15">
        <v>789</v>
      </c>
      <c r="J26" s="15">
        <v>1087</v>
      </c>
      <c r="K26" s="15">
        <v>144</v>
      </c>
      <c r="L26" s="15">
        <v>210</v>
      </c>
      <c r="M26" s="65">
        <f>(I26/J26*100)-100</f>
        <v>-27.414903403863846</v>
      </c>
      <c r="N26" s="15">
        <f>I26/H26</f>
        <v>46.411764705882355</v>
      </c>
      <c r="O26" s="74">
        <v>17</v>
      </c>
      <c r="P26" s="15">
        <v>1501</v>
      </c>
      <c r="Q26" s="15">
        <v>2104</v>
      </c>
      <c r="R26" s="15">
        <v>292</v>
      </c>
      <c r="S26" s="15">
        <v>419</v>
      </c>
      <c r="T26" s="65">
        <f>(P26/Q26*100)-100</f>
        <v>-28.659695817490487</v>
      </c>
      <c r="U26" s="78">
        <v>325641</v>
      </c>
      <c r="V26" s="15">
        <f>P26/O26</f>
        <v>88.29411764705883</v>
      </c>
      <c r="W26" s="76">
        <f>SUM(U26,P26)</f>
        <v>327142</v>
      </c>
      <c r="X26" s="76">
        <v>71278</v>
      </c>
      <c r="Y26" s="77">
        <f>SUM(X26,R26)</f>
        <v>71570</v>
      </c>
    </row>
    <row r="27" spans="1:25" ht="12.75">
      <c r="A27" s="73">
        <v>14</v>
      </c>
      <c r="B27" s="73" t="s">
        <v>51</v>
      </c>
      <c r="C27" s="4" t="s">
        <v>90</v>
      </c>
      <c r="D27" s="4" t="s">
        <v>91</v>
      </c>
      <c r="E27" s="16" t="s">
        <v>45</v>
      </c>
      <c r="F27" s="16" t="s">
        <v>85</v>
      </c>
      <c r="G27" s="38">
        <v>1</v>
      </c>
      <c r="H27" s="38">
        <v>1</v>
      </c>
      <c r="I27" s="25">
        <v>707</v>
      </c>
      <c r="J27" s="25"/>
      <c r="K27" s="91">
        <v>156</v>
      </c>
      <c r="L27" s="91"/>
      <c r="M27" s="65"/>
      <c r="N27" s="15">
        <f>I27/H27</f>
        <v>707</v>
      </c>
      <c r="O27" s="74">
        <v>1</v>
      </c>
      <c r="P27" s="75">
        <v>1452</v>
      </c>
      <c r="Q27" s="75"/>
      <c r="R27" s="75">
        <v>329</v>
      </c>
      <c r="S27" s="75"/>
      <c r="T27" s="65"/>
      <c r="U27" s="76">
        <v>2313</v>
      </c>
      <c r="V27" s="15">
        <f>P27/O27</f>
        <v>1452</v>
      </c>
      <c r="W27" s="76">
        <f>SUM(U27,P27)</f>
        <v>3765</v>
      </c>
      <c r="X27" s="78">
        <v>543</v>
      </c>
      <c r="Y27" s="77">
        <f>SUM(X27,R27)</f>
        <v>872</v>
      </c>
    </row>
    <row r="28" spans="1:25" ht="12.75">
      <c r="A28" s="73">
        <v>15</v>
      </c>
      <c r="B28" s="73">
        <v>14</v>
      </c>
      <c r="C28" s="4" t="s">
        <v>65</v>
      </c>
      <c r="D28" s="4" t="s">
        <v>66</v>
      </c>
      <c r="E28" s="16" t="s">
        <v>45</v>
      </c>
      <c r="F28" s="16" t="s">
        <v>44</v>
      </c>
      <c r="G28" s="38">
        <v>6</v>
      </c>
      <c r="H28" s="38">
        <v>5</v>
      </c>
      <c r="I28" s="25">
        <v>196</v>
      </c>
      <c r="J28" s="25">
        <v>840</v>
      </c>
      <c r="K28" s="15">
        <v>53</v>
      </c>
      <c r="L28" s="15">
        <v>200</v>
      </c>
      <c r="M28" s="65">
        <f>(I28/J28*100)-100</f>
        <v>-76.66666666666667</v>
      </c>
      <c r="N28" s="15">
        <f>I28/H28</f>
        <v>39.2</v>
      </c>
      <c r="O28" s="74">
        <v>5</v>
      </c>
      <c r="P28" s="15">
        <v>527</v>
      </c>
      <c r="Q28" s="15">
        <v>1642</v>
      </c>
      <c r="R28" s="15">
        <v>134</v>
      </c>
      <c r="S28" s="15">
        <v>418</v>
      </c>
      <c r="T28" s="65">
        <f>(P28/Q28*100)-100</f>
        <v>-67.90499390986602</v>
      </c>
      <c r="U28" s="76">
        <v>21626</v>
      </c>
      <c r="V28" s="15">
        <f>P28/O28</f>
        <v>105.4</v>
      </c>
      <c r="W28" s="76">
        <f>SUM(U28,P28)</f>
        <v>22153</v>
      </c>
      <c r="X28" s="78">
        <v>5675</v>
      </c>
      <c r="Y28" s="77">
        <f>SUM(X28,R28)</f>
        <v>5809</v>
      </c>
    </row>
    <row r="29" spans="1:25" ht="12.75">
      <c r="A29" s="73">
        <v>16</v>
      </c>
      <c r="B29" s="73">
        <v>13</v>
      </c>
      <c r="C29" s="4" t="s">
        <v>62</v>
      </c>
      <c r="D29" s="4" t="s">
        <v>63</v>
      </c>
      <c r="E29" s="16" t="s">
        <v>64</v>
      </c>
      <c r="F29" s="16" t="s">
        <v>42</v>
      </c>
      <c r="G29" s="38">
        <v>6</v>
      </c>
      <c r="H29" s="38">
        <v>7</v>
      </c>
      <c r="I29" s="25">
        <v>241</v>
      </c>
      <c r="J29" s="25">
        <v>1241</v>
      </c>
      <c r="K29" s="25">
        <v>60</v>
      </c>
      <c r="L29" s="25">
        <v>286</v>
      </c>
      <c r="M29" s="65">
        <f>(I29/J29*100)-100</f>
        <v>-80.58017727639</v>
      </c>
      <c r="N29" s="15">
        <f>I29/H29</f>
        <v>34.42857142857143</v>
      </c>
      <c r="O29" s="74">
        <v>7</v>
      </c>
      <c r="P29" s="15">
        <v>405</v>
      </c>
      <c r="Q29" s="15">
        <v>1779</v>
      </c>
      <c r="R29" s="15">
        <v>110</v>
      </c>
      <c r="S29" s="15">
        <v>410</v>
      </c>
      <c r="T29" s="65">
        <f>(P29/Q29*100)-100</f>
        <v>-77.23440134907251</v>
      </c>
      <c r="U29" s="76">
        <v>47864</v>
      </c>
      <c r="V29" s="15">
        <f>P29/O29</f>
        <v>57.857142857142854</v>
      </c>
      <c r="W29" s="76">
        <f>SUM(U29,P29)</f>
        <v>48269</v>
      </c>
      <c r="X29" s="76">
        <v>11111</v>
      </c>
      <c r="Y29" s="77">
        <f>SUM(X29,R29)</f>
        <v>11221</v>
      </c>
    </row>
    <row r="30" spans="1:25" ht="12.75">
      <c r="A30" s="73">
        <v>17</v>
      </c>
      <c r="B30" s="52">
        <v>12</v>
      </c>
      <c r="C30" s="4" t="s">
        <v>58</v>
      </c>
      <c r="D30" s="4" t="s">
        <v>59</v>
      </c>
      <c r="E30" s="16" t="s">
        <v>43</v>
      </c>
      <c r="F30" s="16" t="s">
        <v>44</v>
      </c>
      <c r="G30" s="38">
        <v>8</v>
      </c>
      <c r="H30" s="38">
        <v>6</v>
      </c>
      <c r="I30" s="25">
        <v>80</v>
      </c>
      <c r="J30" s="25">
        <v>812</v>
      </c>
      <c r="K30" s="15">
        <v>32</v>
      </c>
      <c r="L30" s="15">
        <v>191</v>
      </c>
      <c r="M30" s="65">
        <f>(I30/J30*100)-100</f>
        <v>-90.14778325123153</v>
      </c>
      <c r="N30" s="15">
        <f>I30/H30</f>
        <v>13.333333333333334</v>
      </c>
      <c r="O30" s="38">
        <v>6</v>
      </c>
      <c r="P30" s="15">
        <v>190</v>
      </c>
      <c r="Q30" s="15">
        <v>1937</v>
      </c>
      <c r="R30" s="15">
        <v>77</v>
      </c>
      <c r="S30" s="15">
        <v>481</v>
      </c>
      <c r="T30" s="65">
        <f>(P30/Q30*100)-100</f>
        <v>-90.19101703665461</v>
      </c>
      <c r="U30" s="76">
        <v>50743</v>
      </c>
      <c r="V30" s="15">
        <f>P30/O30</f>
        <v>31.666666666666668</v>
      </c>
      <c r="W30" s="76">
        <f>SUM(U30,P30)</f>
        <v>50933</v>
      </c>
      <c r="X30" s="78">
        <v>11938</v>
      </c>
      <c r="Y30" s="77">
        <f>SUM(X30,R30)</f>
        <v>12015</v>
      </c>
    </row>
    <row r="31" spans="1:25" ht="12.75">
      <c r="A31" s="73">
        <v>18</v>
      </c>
      <c r="B31" s="73"/>
      <c r="C31" s="95"/>
      <c r="D31" s="95"/>
      <c r="E31" s="16"/>
      <c r="F31" s="16"/>
      <c r="G31" s="38"/>
      <c r="H31" s="38"/>
      <c r="I31" s="25"/>
      <c r="J31" s="25"/>
      <c r="K31" s="25"/>
      <c r="L31" s="25"/>
      <c r="M31" s="65"/>
      <c r="N31" s="15"/>
      <c r="O31" s="74"/>
      <c r="P31" s="23"/>
      <c r="Q31" s="23"/>
      <c r="R31" s="23"/>
      <c r="S31" s="23"/>
      <c r="T31" s="65"/>
      <c r="U31" s="83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15"/>
      <c r="L32" s="15"/>
      <c r="M32" s="65"/>
      <c r="N32" s="15"/>
      <c r="O32" s="74"/>
      <c r="P32" s="23"/>
      <c r="Q32" s="23"/>
      <c r="R32" s="23"/>
      <c r="S32" s="23"/>
      <c r="T32" s="65"/>
      <c r="U32" s="83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38"/>
      <c r="P33" s="15"/>
      <c r="Q33" s="15"/>
      <c r="R33" s="15"/>
      <c r="S33" s="15"/>
      <c r="T33" s="65"/>
      <c r="U33" s="88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138</v>
      </c>
      <c r="I34" s="32">
        <f>SUM(I14:I33)</f>
        <v>142969</v>
      </c>
      <c r="J34" s="32">
        <v>116536</v>
      </c>
      <c r="K34" s="32">
        <f>SUM(K14:K33)</f>
        <v>28556</v>
      </c>
      <c r="L34" s="32">
        <v>23210</v>
      </c>
      <c r="M34" s="69">
        <f>(I34/J34*100)-100</f>
        <v>22.6822612754857</v>
      </c>
      <c r="N34" s="33">
        <f>I34/H34</f>
        <v>1036.0072463768115</v>
      </c>
      <c r="O34" s="35">
        <f>SUM(O14:O33)</f>
        <v>138</v>
      </c>
      <c r="P34" s="32">
        <f>SUM(P14:P33)</f>
        <v>243031</v>
      </c>
      <c r="Q34" s="32">
        <v>210703</v>
      </c>
      <c r="R34" s="32">
        <f>SUM(R14:R33)</f>
        <v>53450</v>
      </c>
      <c r="S34" s="32">
        <v>46241</v>
      </c>
      <c r="T34" s="69">
        <f>(P34/Q34*100)-100</f>
        <v>15.342923451493334</v>
      </c>
      <c r="U34" s="79">
        <f>SUM(U14:U33)</f>
        <v>1418853</v>
      </c>
      <c r="V34" s="33">
        <f>P34/O34</f>
        <v>1761.0942028985507</v>
      </c>
      <c r="W34" s="81">
        <f>SUM(W14:W33)</f>
        <v>1661884</v>
      </c>
      <c r="X34" s="80">
        <f>SUM(X14:X33)</f>
        <v>317985</v>
      </c>
      <c r="Y34" s="36">
        <f>SUM(Y14:Y33)</f>
        <v>371435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7"/>
      <c r="F4" s="9"/>
      <c r="G4" s="20" t="s">
        <v>2</v>
      </c>
      <c r="H4" s="21"/>
      <c r="I4" s="21"/>
      <c r="J4" s="21"/>
      <c r="K4" s="67" t="str">
        <f>'WEEKLY COMPETITIVE REPORT'!K4</f>
        <v>13 - Aug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0.7799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12 - Aug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33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40409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53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 t="str">
        <f>'WEEKLY COMPETITIVE REPORT'!B14</f>
        <v>New</v>
      </c>
      <c r="C14" s="4" t="str">
        <f>'WEEKLY COMPETITIVE REPORT'!C14</f>
        <v>TOY STORY 3</v>
      </c>
      <c r="D14" s="4" t="str">
        <f>'WEEKLY COMPETITIVE REPORT'!D14</f>
        <v>SVET IGRAC 3</v>
      </c>
      <c r="E14" s="4" t="str">
        <f>'WEEKLY COMPETITIVE REPORT'!E14</f>
        <v>WDI</v>
      </c>
      <c r="F14" s="4" t="str">
        <f>'WEEKLY COMPETITIVE REPORT'!F14</f>
        <v>CENEX</v>
      </c>
      <c r="G14" s="38">
        <f>'WEEKLY COMPETITIVE REPORT'!G14</f>
        <v>1</v>
      </c>
      <c r="H14" s="38">
        <f>'WEEKLY COMPETITIVE REPORT'!H14</f>
        <v>13</v>
      </c>
      <c r="I14" s="15">
        <f>'WEEKLY COMPETITIVE REPORT'!I14/Y4</f>
        <v>33844.08257468906</v>
      </c>
      <c r="J14" s="15">
        <f>'WEEKLY COMPETITIVE REPORT'!J14/Y4</f>
        <v>0</v>
      </c>
      <c r="K14" s="23">
        <f>'WEEKLY COMPETITIVE REPORT'!K14</f>
        <v>5169</v>
      </c>
      <c r="L14" s="23">
        <f>'WEEKLY COMPETITIVE REPORT'!L14</f>
        <v>0</v>
      </c>
      <c r="M14" s="65">
        <f>'WEEKLY COMPETITIVE REPORT'!M14</f>
        <v>0</v>
      </c>
      <c r="N14" s="15">
        <f aca="true" t="shared" si="0" ref="N14:N20">I14/H14</f>
        <v>2603.390967283774</v>
      </c>
      <c r="O14" s="38">
        <f>'WEEKLY COMPETITIVE REPORT'!O14</f>
        <v>13</v>
      </c>
      <c r="P14" s="15">
        <f>'WEEKLY COMPETITIVE REPORT'!P14/Y4</f>
        <v>59143.47993332478</v>
      </c>
      <c r="Q14" s="15">
        <f>'WEEKLY COMPETITIVE REPORT'!Q14/Y4</f>
        <v>0</v>
      </c>
      <c r="R14" s="23">
        <f>'WEEKLY COMPETITIVE REPORT'!R14</f>
        <v>10082</v>
      </c>
      <c r="S14" s="23">
        <f>'WEEKLY COMPETITIVE REPORT'!S14</f>
        <v>0</v>
      </c>
      <c r="T14" s="65">
        <f>'WEEKLY COMPETITIVE REPORT'!T14</f>
        <v>0</v>
      </c>
      <c r="U14" s="15">
        <f>'WEEKLY COMPETITIVE REPORT'!U14/Y4</f>
        <v>3018.335684062059</v>
      </c>
      <c r="V14" s="15">
        <f aca="true" t="shared" si="1" ref="V14:V20">P14/O14</f>
        <v>4549.4984564095985</v>
      </c>
      <c r="W14" s="26">
        <f aca="true" t="shared" si="2" ref="W14:W20">P14+U14</f>
        <v>62161.81561738684</v>
      </c>
      <c r="X14" s="23">
        <f>'WEEKLY COMPETITIVE REPORT'!X14</f>
        <v>646</v>
      </c>
      <c r="Y14" s="57">
        <f>'WEEKLY COMPETITIVE REPORT'!Y14</f>
        <v>10728</v>
      </c>
    </row>
    <row r="15" spans="1:25" ht="12.75">
      <c r="A15" s="51">
        <v>2</v>
      </c>
      <c r="B15" s="4">
        <f>'WEEKLY COMPETITIVE REPORT'!B15</f>
        <v>1</v>
      </c>
      <c r="C15" s="4" t="str">
        <f>'WEEKLY COMPETITIVE REPORT'!C15</f>
        <v>INCEPTION</v>
      </c>
      <c r="D15" s="4" t="str">
        <f>'WEEKLY COMPETITIVE REPORT'!D15</f>
        <v>IZVOR</v>
      </c>
      <c r="E15" s="4" t="str">
        <f>'WEEKLY COMPETITIVE REPORT'!E15</f>
        <v>WB</v>
      </c>
      <c r="F15" s="4" t="str">
        <f>'WEEKLY COMPETITIVE REPORT'!F15</f>
        <v>Blitz</v>
      </c>
      <c r="G15" s="38">
        <f>'WEEKLY COMPETITIVE REPORT'!G15</f>
        <v>4</v>
      </c>
      <c r="H15" s="38">
        <f>'WEEKLY COMPETITIVE REPORT'!H15</f>
        <v>10</v>
      </c>
      <c r="I15" s="15">
        <f>'WEEKLY COMPETITIVE REPORT'!I15/Y4</f>
        <v>27377.86895755866</v>
      </c>
      <c r="J15" s="15">
        <f>'WEEKLY COMPETITIVE REPORT'!J15/Y4</f>
        <v>29779.458904987816</v>
      </c>
      <c r="K15" s="23">
        <f>'WEEKLY COMPETITIVE REPORT'!K15</f>
        <v>4119</v>
      </c>
      <c r="L15" s="23">
        <f>'WEEKLY COMPETITIVE REPORT'!L15</f>
        <v>4506</v>
      </c>
      <c r="M15" s="65">
        <f>'WEEKLY COMPETITIVE REPORT'!M15</f>
        <v>-8.064585575888046</v>
      </c>
      <c r="N15" s="15">
        <f t="shared" si="0"/>
        <v>2737.786895755866</v>
      </c>
      <c r="O15" s="38">
        <f>'WEEKLY COMPETITIVE REPORT'!O15</f>
        <v>10</v>
      </c>
      <c r="P15" s="15">
        <f>'WEEKLY COMPETITIVE REPORT'!P15/Y4</f>
        <v>48846.005898192074</v>
      </c>
      <c r="Q15" s="15">
        <f>'WEEKLY COMPETITIVE REPORT'!Q15/Y4</f>
        <v>54966.021284780094</v>
      </c>
      <c r="R15" s="23">
        <f>'WEEKLY COMPETITIVE REPORT'!R15</f>
        <v>7991</v>
      </c>
      <c r="S15" s="23">
        <f>'WEEKLY COMPETITIVE REPORT'!S15</f>
        <v>9088</v>
      </c>
      <c r="T15" s="65">
        <f>'WEEKLY COMPETITIVE REPORT'!T15</f>
        <v>-11.134179341233548</v>
      </c>
      <c r="U15" s="15">
        <f>'WEEKLY COMPETITIVE REPORT'!U15/Y4</f>
        <v>233665.85459674316</v>
      </c>
      <c r="V15" s="15">
        <f t="shared" si="1"/>
        <v>4884.600589819207</v>
      </c>
      <c r="W15" s="26">
        <f t="shared" si="2"/>
        <v>282511.86049493524</v>
      </c>
      <c r="X15" s="23">
        <f>'WEEKLY COMPETITIVE REPORT'!X15</f>
        <v>38678</v>
      </c>
      <c r="Y15" s="57">
        <f>'WEEKLY COMPETITIVE REPORT'!Y15</f>
        <v>46669</v>
      </c>
    </row>
    <row r="16" spans="1:25" ht="12.75">
      <c r="A16" s="51">
        <v>3</v>
      </c>
      <c r="B16" s="4">
        <f>'WEEKLY COMPETITIVE REPORT'!B16</f>
        <v>2</v>
      </c>
      <c r="C16" s="4" t="str">
        <f>'WEEKLY COMPETITIVE REPORT'!C16</f>
        <v>KNIGHT &amp; DAY</v>
      </c>
      <c r="D16" s="4" t="str">
        <f>'WEEKLY COMPETITIVE REPORT'!D16</f>
        <v>KOT NOČ IN DAN</v>
      </c>
      <c r="E16" s="4" t="str">
        <f>'WEEKLY COMPETITIVE REPORT'!E16</f>
        <v>FOX</v>
      </c>
      <c r="F16" s="4" t="str">
        <f>'WEEKLY COMPETITIVE REPORT'!F16</f>
        <v>CF</v>
      </c>
      <c r="G16" s="38">
        <f>'WEEKLY COMPETITIVE REPORT'!G16</f>
        <v>3</v>
      </c>
      <c r="H16" s="38">
        <f>'WEEKLY COMPETITIVE REPORT'!H16</f>
        <v>12</v>
      </c>
      <c r="I16" s="15">
        <f>'WEEKLY COMPETITIVE REPORT'!I16/Y4</f>
        <v>28010.001282215668</v>
      </c>
      <c r="J16" s="15">
        <f>'WEEKLY COMPETITIVE REPORT'!J16/Y4</f>
        <v>28211.309142197715</v>
      </c>
      <c r="K16" s="23">
        <f>'WEEKLY COMPETITIVE REPORT'!K16</f>
        <v>4637</v>
      </c>
      <c r="L16" s="23">
        <f>'WEEKLY COMPETITIVE REPORT'!L16</f>
        <v>4542</v>
      </c>
      <c r="M16" s="65">
        <f>'WEEKLY COMPETITIVE REPORT'!M16</f>
        <v>-0.7135714935005808</v>
      </c>
      <c r="N16" s="15">
        <f t="shared" si="0"/>
        <v>2334.166773517972</v>
      </c>
      <c r="O16" s="38">
        <f>'WEEKLY COMPETITIVE REPORT'!O16</f>
        <v>12</v>
      </c>
      <c r="P16" s="15">
        <f>'WEEKLY COMPETITIVE REPORT'!P16/Y4</f>
        <v>44394.153096550835</v>
      </c>
      <c r="Q16" s="15">
        <f>'WEEKLY COMPETITIVE REPORT'!Q16/Y4</f>
        <v>49156.30209001154</v>
      </c>
      <c r="R16" s="23">
        <f>'WEEKLY COMPETITIVE REPORT'!R16</f>
        <v>8019</v>
      </c>
      <c r="S16" s="23">
        <f>'WEEKLY COMPETITIVE REPORT'!S16</f>
        <v>8658</v>
      </c>
      <c r="T16" s="65">
        <f>'WEEKLY COMPETITIVE REPORT'!T16</f>
        <v>-9.687768996009083</v>
      </c>
      <c r="U16" s="15">
        <f>'WEEKLY COMPETITIVE REPORT'!U16/Y4</f>
        <v>136472.62469547376</v>
      </c>
      <c r="V16" s="15">
        <f t="shared" si="1"/>
        <v>3699.512758045903</v>
      </c>
      <c r="W16" s="26">
        <f t="shared" si="2"/>
        <v>180866.7777920246</v>
      </c>
      <c r="X16" s="23">
        <f>'WEEKLY COMPETITIVE REPORT'!X16</f>
        <v>24465</v>
      </c>
      <c r="Y16" s="57">
        <f>'WEEKLY COMPETITIVE REPORT'!Y16</f>
        <v>32484</v>
      </c>
    </row>
    <row r="17" spans="1:25" ht="12.75">
      <c r="A17" s="51">
        <v>4</v>
      </c>
      <c r="B17" s="4">
        <f>'WEEKLY COMPETITIVE REPORT'!B17</f>
        <v>3</v>
      </c>
      <c r="C17" s="4" t="str">
        <f>'WEEKLY COMPETITIVE REPORT'!C17</f>
        <v>THE LAST AIRBENDER</v>
      </c>
      <c r="D17" s="4" t="str">
        <f>'WEEKLY COMPETITIVE REPORT'!D17</f>
        <v>ZADNJI GOSPODAR VETRA</v>
      </c>
      <c r="E17" s="4" t="str">
        <f>'WEEKLY COMPETITIVE REPORT'!E17</f>
        <v>PAR</v>
      </c>
      <c r="F17" s="4" t="str">
        <f>'WEEKLY COMPETITIVE REPORT'!F17</f>
        <v>Karantanija</v>
      </c>
      <c r="G17" s="38">
        <f>'WEEKLY COMPETITIVE REPORT'!G17</f>
        <v>2</v>
      </c>
      <c r="H17" s="38">
        <f>'WEEKLY COMPETITIVE REPORT'!H17</f>
        <v>17</v>
      </c>
      <c r="I17" s="15">
        <f>'WEEKLY COMPETITIVE REPORT'!I17/Y4</f>
        <v>22547.76253365816</v>
      </c>
      <c r="J17" s="15">
        <f>'WEEKLY COMPETITIVE REPORT'!J17/Y4</f>
        <v>24368.50878317733</v>
      </c>
      <c r="K17" s="23">
        <f>'WEEKLY COMPETITIVE REPORT'!K17</f>
        <v>3198</v>
      </c>
      <c r="L17" s="23">
        <f>'WEEKLY COMPETITIVE REPORT'!L17</f>
        <v>3520</v>
      </c>
      <c r="M17" s="65">
        <f>'WEEKLY COMPETITIVE REPORT'!M17</f>
        <v>-7.471717968955545</v>
      </c>
      <c r="N17" s="15">
        <f t="shared" si="0"/>
        <v>1326.338972568127</v>
      </c>
      <c r="O17" s="38">
        <f>'WEEKLY COMPETITIVE REPORT'!O17</f>
        <v>17</v>
      </c>
      <c r="P17" s="15">
        <f>'WEEKLY COMPETITIVE REPORT'!P17/Y4</f>
        <v>38599.820489806385</v>
      </c>
      <c r="Q17" s="15">
        <f>'WEEKLY COMPETITIVE REPORT'!Q17/Y4</f>
        <v>45462.2387485575</v>
      </c>
      <c r="R17" s="23">
        <f>'WEEKLY COMPETITIVE REPORT'!R17</f>
        <v>6078</v>
      </c>
      <c r="S17" s="23">
        <f>'WEEKLY COMPETITIVE REPORT'!S17</f>
        <v>7313</v>
      </c>
      <c r="T17" s="65">
        <f>'WEEKLY COMPETITIVE REPORT'!T17</f>
        <v>-15.094765342960287</v>
      </c>
      <c r="U17" s="15">
        <f>'WEEKLY COMPETITIVE REPORT'!U17/Y4</f>
        <v>95569.94486472625</v>
      </c>
      <c r="V17" s="15">
        <f t="shared" si="1"/>
        <v>2270.577675870964</v>
      </c>
      <c r="W17" s="26">
        <f t="shared" si="2"/>
        <v>134169.76535453263</v>
      </c>
      <c r="X17" s="23">
        <f>'WEEKLY COMPETITIVE REPORT'!X17</f>
        <v>15244</v>
      </c>
      <c r="Y17" s="57">
        <f>'WEEKLY COMPETITIVE REPORT'!Y17</f>
        <v>21322</v>
      </c>
    </row>
    <row r="18" spans="1:25" ht="13.5" customHeight="1">
      <c r="A18" s="51">
        <v>5</v>
      </c>
      <c r="B18" s="4">
        <f>'WEEKLY COMPETITIVE REPORT'!B18</f>
        <v>4</v>
      </c>
      <c r="C18" s="4" t="str">
        <f>'WEEKLY COMPETITIVE REPORT'!C18</f>
        <v>GET HIM TO THE GREEK</v>
      </c>
      <c r="D18" s="4" t="str">
        <f>'WEEKLY COMPETITIVE REPORT'!D18</f>
        <v>SUPERŽUR</v>
      </c>
      <c r="E18" s="4" t="str">
        <f>'WEEKLY COMPETITIVE REPORT'!E18</f>
        <v>UNI</v>
      </c>
      <c r="F18" s="4" t="str">
        <f>'WEEKLY COMPETITIVE REPORT'!F18</f>
        <v>Karantanija</v>
      </c>
      <c r="G18" s="38">
        <f>'WEEKLY COMPETITIVE REPORT'!G18</f>
        <v>2</v>
      </c>
      <c r="H18" s="38">
        <f>'WEEKLY COMPETITIVE REPORT'!H18</f>
        <v>9</v>
      </c>
      <c r="I18" s="15">
        <f>'WEEKLY COMPETITIVE REPORT'!I18/Y4</f>
        <v>20998.84600589819</v>
      </c>
      <c r="J18" s="15">
        <f>'WEEKLY COMPETITIVE REPORT'!J18/Y4</f>
        <v>21851.519425567378</v>
      </c>
      <c r="K18" s="23">
        <f>'WEEKLY COMPETITIVE REPORT'!K18</f>
        <v>3360</v>
      </c>
      <c r="L18" s="23">
        <f>'WEEKLY COMPETITIVE REPORT'!L18</f>
        <v>3531</v>
      </c>
      <c r="M18" s="65">
        <f>'WEEKLY COMPETITIVE REPORT'!M18</f>
        <v>-3.9021241638305355</v>
      </c>
      <c r="N18" s="15">
        <f t="shared" si="0"/>
        <v>2333.2051117664655</v>
      </c>
      <c r="O18" s="38">
        <f>'WEEKLY COMPETITIVE REPORT'!O18</f>
        <v>9</v>
      </c>
      <c r="P18" s="15">
        <f>'WEEKLY COMPETITIVE REPORT'!P18/Y4</f>
        <v>35021.15655853314</v>
      </c>
      <c r="Q18" s="15">
        <f>'WEEKLY COMPETITIVE REPORT'!Q18/Y4</f>
        <v>39405.05192973458</v>
      </c>
      <c r="R18" s="23">
        <f>'WEEKLY COMPETITIVE REPORT'!R18</f>
        <v>6242</v>
      </c>
      <c r="S18" s="23">
        <f>'WEEKLY COMPETITIVE REPORT'!S18</f>
        <v>7173</v>
      </c>
      <c r="T18" s="65">
        <f>'WEEKLY COMPETITIVE REPORT'!T18</f>
        <v>-11.125211505922167</v>
      </c>
      <c r="U18" s="15">
        <f>'WEEKLY COMPETITIVE REPORT'!U18/Y4</f>
        <v>40988.588280548785</v>
      </c>
      <c r="V18" s="15">
        <f t="shared" si="1"/>
        <v>3891.2396176147936</v>
      </c>
      <c r="W18" s="26">
        <f t="shared" si="2"/>
        <v>76009.74483908192</v>
      </c>
      <c r="X18" s="23">
        <f>'WEEKLY COMPETITIVE REPORT'!X18</f>
        <v>7796</v>
      </c>
      <c r="Y18" s="57">
        <f>'WEEKLY COMPETITIVE REPORT'!Y18</f>
        <v>14038</v>
      </c>
    </row>
    <row r="19" spans="1:25" ht="12.75">
      <c r="A19" s="51">
        <v>6</v>
      </c>
      <c r="B19" s="4">
        <f>'WEEKLY COMPETITIVE REPORT'!B19</f>
        <v>5</v>
      </c>
      <c r="C19" s="4" t="str">
        <f>'WEEKLY COMPETITIVE REPORT'!C19</f>
        <v>GROWN UPS</v>
      </c>
      <c r="D19" s="4" t="str">
        <f>'WEEKLY COMPETITIVE REPORT'!D19</f>
        <v>ODRASLI</v>
      </c>
      <c r="E19" s="4" t="str">
        <f>'WEEKLY COMPETITIVE REPORT'!E19</f>
        <v>SONY</v>
      </c>
      <c r="F19" s="4" t="str">
        <f>'WEEKLY COMPETITIVE REPORT'!F19</f>
        <v>CF</v>
      </c>
      <c r="G19" s="38">
        <f>'WEEKLY COMPETITIVE REPORT'!G19</f>
        <v>5</v>
      </c>
      <c r="H19" s="38">
        <f>'WEEKLY COMPETITIVE REPORT'!H19</f>
        <v>7</v>
      </c>
      <c r="I19" s="15">
        <f>'WEEKLY COMPETITIVE REPORT'!I19/Y4</f>
        <v>18511.347608667777</v>
      </c>
      <c r="J19" s="15">
        <f>'WEEKLY COMPETITIVE REPORT'!J19/Y4</f>
        <v>19140.915501987434</v>
      </c>
      <c r="K19" s="23">
        <f>'WEEKLY COMPETITIVE REPORT'!K19</f>
        <v>2984</v>
      </c>
      <c r="L19" s="23">
        <f>'WEEKLY COMPETITIVE REPORT'!L19</f>
        <v>3103</v>
      </c>
      <c r="M19" s="65">
        <f>'WEEKLY COMPETITIVE REPORT'!M19</f>
        <v>-3.289121114683809</v>
      </c>
      <c r="N19" s="15">
        <f t="shared" si="0"/>
        <v>2644.4782298096825</v>
      </c>
      <c r="O19" s="38">
        <f>'WEEKLY COMPETITIVE REPORT'!O19</f>
        <v>7</v>
      </c>
      <c r="P19" s="15">
        <f>'WEEKLY COMPETITIVE REPORT'!P19/Y4</f>
        <v>29648.67290678292</v>
      </c>
      <c r="Q19" s="15">
        <f>'WEEKLY COMPETITIVE REPORT'!Q19/Y4</f>
        <v>32379.792281061673</v>
      </c>
      <c r="R19" s="23">
        <f>'WEEKLY COMPETITIVE REPORT'!R19</f>
        <v>5272</v>
      </c>
      <c r="S19" s="23">
        <f>'WEEKLY COMPETITIVE REPORT'!S19</f>
        <v>5820</v>
      </c>
      <c r="T19" s="65">
        <f>'WEEKLY COMPETITIVE REPORT'!T19</f>
        <v>-8.434641428741145</v>
      </c>
      <c r="U19" s="15">
        <f>'WEEKLY COMPETITIVE REPORT'!U19/Y4</f>
        <v>195326.3238876779</v>
      </c>
      <c r="V19" s="15">
        <f t="shared" si="1"/>
        <v>4235.524700968988</v>
      </c>
      <c r="W19" s="26">
        <f t="shared" si="2"/>
        <v>224974.9967944608</v>
      </c>
      <c r="X19" s="23">
        <f>'WEEKLY COMPETITIVE REPORT'!X19</f>
        <v>36069</v>
      </c>
      <c r="Y19" s="57">
        <f>'WEEKLY COMPETITIVE REPORT'!Y19</f>
        <v>41341</v>
      </c>
    </row>
    <row r="20" spans="1:25" ht="12.75">
      <c r="A20" s="52">
        <v>7</v>
      </c>
      <c r="B20" s="4" t="str">
        <f>'WEEKLY COMPETITIVE REPORT'!B20</f>
        <v>New</v>
      </c>
      <c r="C20" s="4" t="str">
        <f>'WEEKLY COMPETITIVE REPORT'!C20</f>
        <v>A-TEAM</v>
      </c>
      <c r="D20" s="4" t="str">
        <f>'WEEKLY COMPETITIVE REPORT'!D20</f>
        <v>A-EKIPA</v>
      </c>
      <c r="E20" s="4" t="str">
        <f>'WEEKLY COMPETITIVE REPORT'!E20</f>
        <v>FOX</v>
      </c>
      <c r="F20" s="4" t="str">
        <f>'WEEKLY COMPETITIVE REPORT'!F20</f>
        <v>CF</v>
      </c>
      <c r="G20" s="38">
        <f>'WEEKLY COMPETITIVE REPORT'!G20</f>
        <v>1</v>
      </c>
      <c r="H20" s="38">
        <f>'WEEKLY COMPETITIVE REPORT'!H20</f>
        <v>7</v>
      </c>
      <c r="I20" s="15">
        <f>'WEEKLY COMPETITIVE REPORT'!I20/Y4</f>
        <v>16844.467239389665</v>
      </c>
      <c r="J20" s="15">
        <f>'WEEKLY COMPETITIVE REPORT'!J20/Y4</f>
        <v>0</v>
      </c>
      <c r="K20" s="23">
        <f>'WEEKLY COMPETITIVE REPORT'!K20</f>
        <v>2699</v>
      </c>
      <c r="L20" s="23">
        <f>'WEEKLY COMPETITIVE REPORT'!L20</f>
        <v>0</v>
      </c>
      <c r="M20" s="65">
        <f>'WEEKLY COMPETITIVE REPORT'!M20</f>
        <v>0</v>
      </c>
      <c r="N20" s="15">
        <f t="shared" si="0"/>
        <v>2406.352462769952</v>
      </c>
      <c r="O20" s="38">
        <f>'WEEKLY COMPETITIVE REPORT'!O20</f>
        <v>7</v>
      </c>
      <c r="P20" s="15">
        <f>'WEEKLY COMPETITIVE REPORT'!P20/Y4</f>
        <v>28580.587254776252</v>
      </c>
      <c r="Q20" s="15">
        <f>'WEEKLY COMPETITIVE REPORT'!Q20/Y4</f>
        <v>0</v>
      </c>
      <c r="R20" s="23">
        <f>'WEEKLY COMPETITIVE REPORT'!R20</f>
        <v>5137</v>
      </c>
      <c r="S20" s="23">
        <f>'WEEKLY COMPETITIVE REPORT'!S20</f>
        <v>0</v>
      </c>
      <c r="T20" s="65">
        <f>'WEEKLY COMPETITIVE REPORT'!T20</f>
        <v>0</v>
      </c>
      <c r="U20" s="15">
        <f>'WEEKLY COMPETITIVE REPORT'!U20/Y4</f>
        <v>1119.3742787536862</v>
      </c>
      <c r="V20" s="15">
        <f t="shared" si="1"/>
        <v>4082.9410363966076</v>
      </c>
      <c r="W20" s="26">
        <f t="shared" si="2"/>
        <v>29699.96153352994</v>
      </c>
      <c r="X20" s="23">
        <f>'WEEKLY COMPETITIVE REPORT'!X20</f>
        <v>179</v>
      </c>
      <c r="Y20" s="57">
        <f>'WEEKLY COMPETITIVE REPORT'!Y20</f>
        <v>5316</v>
      </c>
    </row>
    <row r="21" spans="1:25" ht="12.75">
      <c r="A21" s="51">
        <v>8</v>
      </c>
      <c r="B21" s="4">
        <f>'WEEKLY COMPETITIVE REPORT'!B21</f>
        <v>7</v>
      </c>
      <c r="C21" s="4" t="str">
        <f>'WEEKLY COMPETITIVE REPORT'!C21</f>
        <v>THE TWILIGHT SAGA: ECLIPSE</v>
      </c>
      <c r="D21" s="4" t="str">
        <f>'WEEKLY COMPETITIVE REPORT'!D21</f>
        <v>MRK</v>
      </c>
      <c r="E21" s="4" t="str">
        <f>'WEEKLY COMPETITIVE REPORT'!E21</f>
        <v>INDEP</v>
      </c>
      <c r="F21" s="4" t="str">
        <f>'WEEKLY COMPETITIVE REPORT'!F21</f>
        <v>Blitz</v>
      </c>
      <c r="G21" s="38">
        <f>'WEEKLY COMPETITIVE REPORT'!G21</f>
        <v>7</v>
      </c>
      <c r="H21" s="38">
        <f>'WEEKLY COMPETITIVE REPORT'!H21</f>
        <v>13</v>
      </c>
      <c r="I21" s="15">
        <f>'WEEKLY COMPETITIVE REPORT'!I21/Y4</f>
        <v>4255.673804333889</v>
      </c>
      <c r="J21" s="15">
        <f>'WEEKLY COMPETITIVE REPORT'!J21/Y4</f>
        <v>4527.503526093089</v>
      </c>
      <c r="K21" s="23">
        <f>'WEEKLY COMPETITIVE REPORT'!K21</f>
        <v>727</v>
      </c>
      <c r="L21" s="23">
        <f>'WEEKLY COMPETITIVE REPORT'!L21</f>
        <v>695</v>
      </c>
      <c r="M21" s="65">
        <f>'WEEKLY COMPETITIVE REPORT'!M21</f>
        <v>-6.00396488246956</v>
      </c>
      <c r="N21" s="15">
        <f aca="true" t="shared" si="3" ref="N21:N33">I21/H21</f>
        <v>327.3595234102992</v>
      </c>
      <c r="O21" s="38">
        <f>'WEEKLY COMPETITIVE REPORT'!O21</f>
        <v>13</v>
      </c>
      <c r="P21" s="15">
        <f>'WEEKLY COMPETITIVE REPORT'!P21/Y4</f>
        <v>7731.760482113091</v>
      </c>
      <c r="Q21" s="15">
        <f>'WEEKLY COMPETITIVE REPORT'!Q21/Y4</f>
        <v>9493.524810873188</v>
      </c>
      <c r="R21" s="23">
        <f>'WEEKLY COMPETITIVE REPORT'!R21</f>
        <v>1363</v>
      </c>
      <c r="S21" s="23">
        <f>'WEEKLY COMPETITIVE REPORT'!S21</f>
        <v>1630</v>
      </c>
      <c r="T21" s="65">
        <f>'WEEKLY COMPETITIVE REPORT'!T21</f>
        <v>-18.55753646677472</v>
      </c>
      <c r="U21" s="15">
        <f>'WEEKLY COMPETITIVE REPORT'!U21/Y4</f>
        <v>311260.418002308</v>
      </c>
      <c r="V21" s="15">
        <f aca="true" t="shared" si="4" ref="V21:V33">P21/O21</f>
        <v>594.7508063163916</v>
      </c>
      <c r="W21" s="26">
        <f aca="true" t="shared" si="5" ref="W21:W33">P21+U21</f>
        <v>318992.1784844211</v>
      </c>
      <c r="X21" s="23">
        <f>'WEEKLY COMPETITIVE REPORT'!X21</f>
        <v>55645</v>
      </c>
      <c r="Y21" s="57">
        <f>'WEEKLY COMPETITIVE REPORT'!Y21</f>
        <v>57008</v>
      </c>
    </row>
    <row r="22" spans="1:25" ht="12.75">
      <c r="A22" s="51">
        <v>9</v>
      </c>
      <c r="B22" s="4">
        <f>'WEEKLY COMPETITIVE REPORT'!B22</f>
        <v>8</v>
      </c>
      <c r="C22" s="4" t="str">
        <f>'WEEKLY COMPETITIVE REPORT'!C22</f>
        <v>SPLICE</v>
      </c>
      <c r="D22" s="4" t="str">
        <f>'WEEKLY COMPETITIVE REPORT'!D22</f>
        <v>HIBRID</v>
      </c>
      <c r="E22" s="4" t="str">
        <f>'WEEKLY COMPETITIVE REPORT'!E22</f>
        <v>INDEP</v>
      </c>
      <c r="F22" s="4" t="str">
        <f>'WEEKLY COMPETITIVE REPORT'!F22</f>
        <v>Cinemania</v>
      </c>
      <c r="G22" s="38">
        <f>'WEEKLY COMPETITIVE REPORT'!G22</f>
        <v>2</v>
      </c>
      <c r="H22" s="38">
        <f>'WEEKLY COMPETITIVE REPORT'!H22</f>
        <v>2</v>
      </c>
      <c r="I22" s="15">
        <f>'WEEKLY COMPETITIVE REPORT'!I22/Y4</f>
        <v>3160.6616232850365</v>
      </c>
      <c r="J22" s="15">
        <f>'WEEKLY COMPETITIVE REPORT'!J22/Y4</f>
        <v>3531.2219515322477</v>
      </c>
      <c r="K22" s="23">
        <f>'WEEKLY COMPETITIVE REPORT'!K22</f>
        <v>475</v>
      </c>
      <c r="L22" s="23">
        <f>'WEEKLY COMPETITIVE REPORT'!L22</f>
        <v>523</v>
      </c>
      <c r="M22" s="65">
        <f>'WEEKLY COMPETITIVE REPORT'!M22</f>
        <v>-10.493827160493822</v>
      </c>
      <c r="N22" s="15">
        <f t="shared" si="3"/>
        <v>1580.3308116425183</v>
      </c>
      <c r="O22" s="38">
        <f>'WEEKLY COMPETITIVE REPORT'!O22</f>
        <v>2</v>
      </c>
      <c r="P22" s="15">
        <f>'WEEKLY COMPETITIVE REPORT'!P22/Y4</f>
        <v>5192.973458135658</v>
      </c>
      <c r="Q22" s="15">
        <f>'WEEKLY COMPETITIVE REPORT'!Q22/Y4</f>
        <v>5628.926785485319</v>
      </c>
      <c r="R22" s="23">
        <f>'WEEKLY COMPETITIVE REPORT'!R22</f>
        <v>858</v>
      </c>
      <c r="S22" s="23">
        <f>'WEEKLY COMPETITIVE REPORT'!S22</f>
        <v>880</v>
      </c>
      <c r="T22" s="65">
        <f>'WEEKLY COMPETITIVE REPORT'!T22</f>
        <v>-7.7448747152619575</v>
      </c>
      <c r="U22" s="15">
        <f>'WEEKLY COMPETITIVE REPORT'!U22/Y4</f>
        <v>6522.631106552121</v>
      </c>
      <c r="V22" s="15">
        <f t="shared" si="4"/>
        <v>2596.486729067829</v>
      </c>
      <c r="W22" s="26">
        <f t="shared" si="5"/>
        <v>11715.60456468778</v>
      </c>
      <c r="X22" s="23">
        <f>'WEEKLY COMPETITIVE REPORT'!X22</f>
        <v>1027</v>
      </c>
      <c r="Y22" s="57">
        <f>'WEEKLY COMPETITIVE REPORT'!Y22</f>
        <v>1885</v>
      </c>
    </row>
    <row r="23" spans="1:25" ht="12.75">
      <c r="A23" s="51">
        <v>10</v>
      </c>
      <c r="B23" s="4">
        <f>'WEEKLY COMPETITIVE REPORT'!B23</f>
        <v>6</v>
      </c>
      <c r="C23" s="4" t="str">
        <f>'WEEKLY COMPETITIVE REPORT'!C23</f>
        <v>STREET DANCE 3D</v>
      </c>
      <c r="D23" s="4" t="str">
        <f>'WEEKLY COMPETITIVE REPORT'!D23</f>
        <v>ULIČNI PLES 3D</v>
      </c>
      <c r="E23" s="4" t="str">
        <f>'WEEKLY COMPETITIVE REPORT'!E23</f>
        <v>INDEP</v>
      </c>
      <c r="F23" s="4" t="str">
        <f>'WEEKLY COMPETITIVE REPORT'!F23</f>
        <v>Blitz</v>
      </c>
      <c r="G23" s="38">
        <f>'WEEKLY COMPETITIVE REPORT'!G23</f>
        <v>5</v>
      </c>
      <c r="H23" s="38">
        <f>'WEEKLY COMPETITIVE REPORT'!H23</f>
        <v>5</v>
      </c>
      <c r="I23" s="15">
        <f>'WEEKLY COMPETITIVE REPORT'!I23/Y4</f>
        <v>2458.007436850878</v>
      </c>
      <c r="J23" s="15">
        <f>'WEEKLY COMPETITIVE REPORT'!J23/Y4</f>
        <v>7843.313245287857</v>
      </c>
      <c r="K23" s="23">
        <f>'WEEKLY COMPETITIVE REPORT'!K23</f>
        <v>343</v>
      </c>
      <c r="L23" s="23">
        <f>'WEEKLY COMPETITIVE REPORT'!L23</f>
        <v>1084</v>
      </c>
      <c r="M23" s="65">
        <f>'WEEKLY COMPETITIVE REPORT'!M23</f>
        <v>-68.66110838646395</v>
      </c>
      <c r="N23" s="15">
        <f t="shared" si="3"/>
        <v>491.6014873701756</v>
      </c>
      <c r="O23" s="38">
        <f>'WEEKLY COMPETITIVE REPORT'!O23</f>
        <v>5</v>
      </c>
      <c r="P23" s="15">
        <f>'WEEKLY COMPETITIVE REPORT'!P23/Y4</f>
        <v>4990.3833824849335</v>
      </c>
      <c r="Q23" s="15">
        <f>'WEEKLY COMPETITIVE REPORT'!Q23/Y4</f>
        <v>15926.400820618028</v>
      </c>
      <c r="R23" s="23">
        <f>'WEEKLY COMPETITIVE REPORT'!R23</f>
        <v>813</v>
      </c>
      <c r="S23" s="23">
        <f>'WEEKLY COMPETITIVE REPORT'!S23</f>
        <v>2574</v>
      </c>
      <c r="T23" s="65">
        <f>'WEEKLY COMPETITIVE REPORT'!T23</f>
        <v>-68.66596892359713</v>
      </c>
      <c r="U23" s="15">
        <f>'WEEKLY COMPETITIVE REPORT'!U23/Y4</f>
        <v>98231.82459289652</v>
      </c>
      <c r="V23" s="15">
        <f t="shared" si="4"/>
        <v>998.0766764969867</v>
      </c>
      <c r="W23" s="26">
        <f t="shared" si="5"/>
        <v>103222.20797538145</v>
      </c>
      <c r="X23" s="23">
        <f>'WEEKLY COMPETITIVE REPORT'!X23</f>
        <v>16163</v>
      </c>
      <c r="Y23" s="57">
        <f>'WEEKLY COMPETITIVE REPORT'!Y23</f>
        <v>16976</v>
      </c>
    </row>
    <row r="24" spans="1:25" ht="12.75">
      <c r="A24" s="51">
        <v>11</v>
      </c>
      <c r="B24" s="4">
        <f>'WEEKLY COMPETITIVE REPORT'!B24</f>
        <v>9</v>
      </c>
      <c r="C24" s="4" t="str">
        <f>'WEEKLY COMPETITIVE REPORT'!C24</f>
        <v>KILLERS</v>
      </c>
      <c r="D24" s="4" t="str">
        <f>'WEEKLY COMPETITIVE REPORT'!D24</f>
        <v>MORILCI</v>
      </c>
      <c r="E24" s="4" t="str">
        <f>'WEEKLY COMPETITIVE REPORT'!E24</f>
        <v>INDEP</v>
      </c>
      <c r="F24" s="4" t="str">
        <f>'WEEKLY COMPETITIVE REPORT'!F24</f>
        <v>FIVIA</v>
      </c>
      <c r="G24" s="38">
        <f>'WEEKLY COMPETITIVE REPORT'!G24</f>
        <v>8</v>
      </c>
      <c r="H24" s="38">
        <f>'WEEKLY COMPETITIVE REPORT'!H24</f>
        <v>6</v>
      </c>
      <c r="I24" s="15">
        <f>'WEEKLY COMPETITIVE REPORT'!I24/Y4</f>
        <v>1468.1369406334145</v>
      </c>
      <c r="J24" s="15">
        <f>'WEEKLY COMPETITIVE REPORT'!J24/Y4</f>
        <v>2116.938068983203</v>
      </c>
      <c r="K24" s="23">
        <f>'WEEKLY COMPETITIVE REPORT'!K24</f>
        <v>228</v>
      </c>
      <c r="L24" s="23">
        <f>'WEEKLY COMPETITIVE REPORT'!L24</f>
        <v>386</v>
      </c>
      <c r="M24" s="65">
        <f>'WEEKLY COMPETITIVE REPORT'!M24</f>
        <v>-30.6480920654149</v>
      </c>
      <c r="N24" s="15">
        <f t="shared" si="3"/>
        <v>244.6894901055691</v>
      </c>
      <c r="O24" s="38">
        <f>'WEEKLY COMPETITIVE REPORT'!O24</f>
        <v>6</v>
      </c>
      <c r="P24" s="15">
        <f>'WEEKLY COMPETITIVE REPORT'!P24/Y4</f>
        <v>2265.6750865495574</v>
      </c>
      <c r="Q24" s="15">
        <f>'WEEKLY COMPETITIVE REPORT'!Q24/Y4</f>
        <v>3505.577638158738</v>
      </c>
      <c r="R24" s="23">
        <f>'WEEKLY COMPETITIVE REPORT'!R24</f>
        <v>373</v>
      </c>
      <c r="S24" s="23">
        <f>'WEEKLY COMPETITIVE REPORT'!S24</f>
        <v>657</v>
      </c>
      <c r="T24" s="65">
        <f>'WEEKLY COMPETITIVE REPORT'!T24</f>
        <v>-35.36942209217264</v>
      </c>
      <c r="U24" s="15">
        <f>'WEEKLY COMPETITIVE REPORT'!U24/Y4</f>
        <v>100102.57725349403</v>
      </c>
      <c r="V24" s="15">
        <f t="shared" si="4"/>
        <v>377.61251442492625</v>
      </c>
      <c r="W24" s="26">
        <f t="shared" si="5"/>
        <v>102368.25234004359</v>
      </c>
      <c r="X24" s="23">
        <f>'WEEKLY COMPETITIVE REPORT'!X24</f>
        <v>18277</v>
      </c>
      <c r="Y24" s="57">
        <f>'WEEKLY COMPETITIVE REPORT'!Y24</f>
        <v>18650</v>
      </c>
    </row>
    <row r="25" spans="1:25" ht="12.75">
      <c r="A25" s="51">
        <v>12</v>
      </c>
      <c r="B25" s="4">
        <f>'WEEKLY COMPETITIVE REPORT'!B25</f>
        <v>11</v>
      </c>
      <c r="C25" s="4" t="str">
        <f>'WEEKLY COMPETITIVE REPORT'!C25</f>
        <v>GHOST WRITER</v>
      </c>
      <c r="D25" s="4" t="str">
        <f>'WEEKLY COMPETITIVE REPORT'!D25</f>
        <v>PISATELJ V SENCI</v>
      </c>
      <c r="E25" s="4" t="str">
        <f>'WEEKLY COMPETITIVE REPORT'!E25</f>
        <v>INDEP</v>
      </c>
      <c r="F25" s="4" t="str">
        <f>'WEEKLY COMPETITIVE REPORT'!F25</f>
        <v>CF</v>
      </c>
      <c r="G25" s="38">
        <f>'WEEKLY COMPETITIVE REPORT'!G25</f>
        <v>5</v>
      </c>
      <c r="H25" s="38">
        <f>'WEEKLY COMPETITIVE REPORT'!H25</f>
        <v>1</v>
      </c>
      <c r="I25" s="15">
        <f>'WEEKLY COMPETITIVE REPORT'!I25/Y4</f>
        <v>1259.1357866393128</v>
      </c>
      <c r="J25" s="15">
        <f>'WEEKLY COMPETITIVE REPORT'!J25/Y4</f>
        <v>1702.7824080010257</v>
      </c>
      <c r="K25" s="23">
        <f>'WEEKLY COMPETITIVE REPORT'!K25</f>
        <v>172</v>
      </c>
      <c r="L25" s="23">
        <f>'WEEKLY COMPETITIVE REPORT'!L25</f>
        <v>240</v>
      </c>
      <c r="M25" s="65">
        <f>'WEEKLY COMPETITIVE REPORT'!M25</f>
        <v>-26.054216867469876</v>
      </c>
      <c r="N25" s="15">
        <f t="shared" si="3"/>
        <v>1259.1357866393128</v>
      </c>
      <c r="O25" s="38">
        <f>'WEEKLY COMPETITIVE REPORT'!O25</f>
        <v>1</v>
      </c>
      <c r="P25" s="15">
        <f>'WEEKLY COMPETITIVE REPORT'!P25/Y4</f>
        <v>1978.458776766252</v>
      </c>
      <c r="Q25" s="15">
        <f>'WEEKLY COMPETITIVE REPORT'!Q25/Y4</f>
        <v>2537.504808308757</v>
      </c>
      <c r="R25" s="23">
        <f>'WEEKLY COMPETITIVE REPORT'!R25</f>
        <v>280</v>
      </c>
      <c r="S25" s="23">
        <f>'WEEKLY COMPETITIVE REPORT'!S25</f>
        <v>375</v>
      </c>
      <c r="T25" s="65">
        <f>'WEEKLY COMPETITIVE REPORT'!T25</f>
        <v>-22.031328954017184</v>
      </c>
      <c r="U25" s="15">
        <f>'WEEKLY COMPETITIVE REPORT'!U25/Y4</f>
        <v>22324.65700730863</v>
      </c>
      <c r="V25" s="15">
        <f t="shared" si="4"/>
        <v>1978.458776766252</v>
      </c>
      <c r="W25" s="26">
        <f t="shared" si="5"/>
        <v>24303.115784074882</v>
      </c>
      <c r="X25" s="23">
        <f>'WEEKLY COMPETITIVE REPORT'!X25</f>
        <v>3251</v>
      </c>
      <c r="Y25" s="57">
        <f>'WEEKLY COMPETITIVE REPORT'!Y25</f>
        <v>3531</v>
      </c>
    </row>
    <row r="26" spans="1:25" ht="12.75" customHeight="1">
      <c r="A26" s="51">
        <v>13</v>
      </c>
      <c r="B26" s="4">
        <f>'WEEKLY COMPETITIVE REPORT'!B26</f>
        <v>10</v>
      </c>
      <c r="C26" s="4" t="str">
        <f>'WEEKLY COMPETITIVE REPORT'!C26</f>
        <v>SEX and the CITY 2</v>
      </c>
      <c r="D26" s="4" t="str">
        <f>'WEEKLY COMPETITIVE REPORT'!D26</f>
        <v>SEKS V MESTU 2</v>
      </c>
      <c r="E26" s="4" t="str">
        <f>'WEEKLY COMPETITIVE REPORT'!E26</f>
        <v>WB</v>
      </c>
      <c r="F26" s="4" t="str">
        <f>'WEEKLY COMPETITIVE REPORT'!F26</f>
        <v>Blitz</v>
      </c>
      <c r="G26" s="38">
        <f>'WEEKLY COMPETITIVE REPORT'!G26</f>
        <v>11</v>
      </c>
      <c r="H26" s="38">
        <f>'WEEKLY COMPETITIVE REPORT'!H26</f>
        <v>17</v>
      </c>
      <c r="I26" s="15">
        <f>'WEEKLY COMPETITIVE REPORT'!I26/Y4</f>
        <v>1011.6681625849467</v>
      </c>
      <c r="J26" s="15">
        <f>'WEEKLY COMPETITIVE REPORT'!J26/Y4</f>
        <v>1393.7684318502372</v>
      </c>
      <c r="K26" s="23">
        <f>'WEEKLY COMPETITIVE REPORT'!K26</f>
        <v>144</v>
      </c>
      <c r="L26" s="23">
        <f>'WEEKLY COMPETITIVE REPORT'!L26</f>
        <v>210</v>
      </c>
      <c r="M26" s="65">
        <f>'WEEKLY COMPETITIVE REPORT'!M26</f>
        <v>-27.414903403863846</v>
      </c>
      <c r="N26" s="15">
        <f t="shared" si="3"/>
        <v>59.50989191676157</v>
      </c>
      <c r="O26" s="38">
        <f>'WEEKLY COMPETITIVE REPORT'!O26</f>
        <v>17</v>
      </c>
      <c r="P26" s="15">
        <f>'WEEKLY COMPETITIVE REPORT'!P26/Y4</f>
        <v>1924.6057186818823</v>
      </c>
      <c r="Q26" s="15">
        <f>'WEEKLY COMPETITIVE REPORT'!Q26/Y4</f>
        <v>2697.781766893191</v>
      </c>
      <c r="R26" s="23">
        <f>'WEEKLY COMPETITIVE REPORT'!R26</f>
        <v>292</v>
      </c>
      <c r="S26" s="23">
        <f>'WEEKLY COMPETITIVE REPORT'!S26</f>
        <v>419</v>
      </c>
      <c r="T26" s="65">
        <f>'WEEKLY COMPETITIVE REPORT'!T26</f>
        <v>-28.659695817490487</v>
      </c>
      <c r="U26" s="15">
        <f>'WEEKLY COMPETITIVE REPORT'!U26/Y4</f>
        <v>417541.9925631491</v>
      </c>
      <c r="V26" s="15">
        <f t="shared" si="4"/>
        <v>113.21210109893426</v>
      </c>
      <c r="W26" s="26">
        <f t="shared" si="5"/>
        <v>419466.59828183096</v>
      </c>
      <c r="X26" s="23">
        <f>'WEEKLY COMPETITIVE REPORT'!X26</f>
        <v>71278</v>
      </c>
      <c r="Y26" s="57">
        <f>'WEEKLY COMPETITIVE REPORT'!Y26</f>
        <v>71570</v>
      </c>
    </row>
    <row r="27" spans="1:25" ht="12.75" customHeight="1">
      <c r="A27" s="51">
        <v>14</v>
      </c>
      <c r="B27" s="4" t="str">
        <f>'WEEKLY COMPETITIVE REPORT'!B27</f>
        <v>New</v>
      </c>
      <c r="C27" s="4" t="str">
        <f>'WEEKLY COMPETITIVE REPORT'!C27</f>
        <v>THE ROAD</v>
      </c>
      <c r="D27" s="4" t="str">
        <f>'WEEKLY COMPETITIVE REPORT'!D27</f>
        <v>CESTA</v>
      </c>
      <c r="E27" s="4" t="str">
        <f>'WEEKLY COMPETITIVE REPORT'!E27</f>
        <v>INDEP</v>
      </c>
      <c r="F27" s="4" t="str">
        <f>'WEEKLY COMPETITIVE REPORT'!F27</f>
        <v>Cinemania</v>
      </c>
      <c r="G27" s="38">
        <f>'WEEKLY COMPETITIVE REPORT'!G27</f>
        <v>1</v>
      </c>
      <c r="H27" s="38">
        <f>'WEEKLY COMPETITIVE REPORT'!H27</f>
        <v>1</v>
      </c>
      <c r="I27" s="15">
        <f>'WEEKLY COMPETITIVE REPORT'!I27/Y4</f>
        <v>906.5264777535581</v>
      </c>
      <c r="J27" s="15">
        <f>'WEEKLY COMPETITIVE REPORT'!J27/Y17</f>
        <v>0</v>
      </c>
      <c r="K27" s="23">
        <f>'WEEKLY COMPETITIVE REPORT'!K27</f>
        <v>156</v>
      </c>
      <c r="L27" s="23">
        <f>'WEEKLY COMPETITIVE REPORT'!L27</f>
        <v>0</v>
      </c>
      <c r="M27" s="65">
        <f>'WEEKLY COMPETITIVE REPORT'!M27</f>
        <v>0</v>
      </c>
      <c r="N27" s="15">
        <f t="shared" si="3"/>
        <v>906.5264777535581</v>
      </c>
      <c r="O27" s="38">
        <f>'WEEKLY COMPETITIVE REPORT'!O27</f>
        <v>1</v>
      </c>
      <c r="P27" s="15">
        <f>'WEEKLY COMPETITIVE REPORT'!P27/Y4</f>
        <v>1861.7771509167842</v>
      </c>
      <c r="Q27" s="15">
        <f>'WEEKLY COMPETITIVE REPORT'!Q27/Y17</f>
        <v>0</v>
      </c>
      <c r="R27" s="23">
        <f>'WEEKLY COMPETITIVE REPORT'!R27</f>
        <v>329</v>
      </c>
      <c r="S27" s="23">
        <f>'WEEKLY COMPETITIVE REPORT'!S27</f>
        <v>0</v>
      </c>
      <c r="T27" s="65">
        <f>'WEEKLY COMPETITIVE REPORT'!T27</f>
        <v>0</v>
      </c>
      <c r="U27" s="15">
        <f>'WEEKLY COMPETITIVE REPORT'!U27/Y17</f>
        <v>0.10847950473689147</v>
      </c>
      <c r="V27" s="15">
        <f t="shared" si="4"/>
        <v>1861.7771509167842</v>
      </c>
      <c r="W27" s="26">
        <f t="shared" si="5"/>
        <v>1861.885630421521</v>
      </c>
      <c r="X27" s="23">
        <f>'WEEKLY COMPETITIVE REPORT'!X27</f>
        <v>543</v>
      </c>
      <c r="Y27" s="57">
        <f>'WEEKLY COMPETITIVE REPORT'!Y27</f>
        <v>872</v>
      </c>
    </row>
    <row r="28" spans="1:25" ht="12.75">
      <c r="A28" s="51">
        <v>15</v>
      </c>
      <c r="B28" s="4">
        <f>'WEEKLY COMPETITIVE REPORT'!B28</f>
        <v>14</v>
      </c>
      <c r="C28" s="4" t="str">
        <f>'WEEKLY COMPETITIVE REPORT'!C28</f>
        <v>LETTERS TO JULIET</v>
      </c>
      <c r="D28" s="4" t="str">
        <f>'WEEKLY COMPETITIVE REPORT'!D28</f>
        <v>PISMA JULIJI</v>
      </c>
      <c r="E28" s="4" t="str">
        <f>'WEEKLY COMPETITIVE REPORT'!E28</f>
        <v>INDEP</v>
      </c>
      <c r="F28" s="4" t="str">
        <f>'WEEKLY COMPETITIVE REPORT'!F28</f>
        <v>Blitz</v>
      </c>
      <c r="G28" s="38">
        <f>'WEEKLY COMPETITIVE REPORT'!G28</f>
        <v>6</v>
      </c>
      <c r="H28" s="38">
        <f>'WEEKLY COMPETITIVE REPORT'!H28</f>
        <v>5</v>
      </c>
      <c r="I28" s="15">
        <f>'WEEKLY COMPETITIVE REPORT'!I28/Y4</f>
        <v>251.31427106039234</v>
      </c>
      <c r="J28" s="15">
        <f>'WEEKLY COMPETITIVE REPORT'!J28/Y17</f>
        <v>0.03939592908732764</v>
      </c>
      <c r="K28" s="23">
        <f>'WEEKLY COMPETITIVE REPORT'!K28</f>
        <v>53</v>
      </c>
      <c r="L28" s="23">
        <f>'WEEKLY COMPETITIVE REPORT'!L28</f>
        <v>200</v>
      </c>
      <c r="M28" s="65">
        <f>'WEEKLY COMPETITIVE REPORT'!M28</f>
        <v>-76.66666666666667</v>
      </c>
      <c r="N28" s="15">
        <f t="shared" si="3"/>
        <v>50.262854212078466</v>
      </c>
      <c r="O28" s="38">
        <f>'WEEKLY COMPETITIVE REPORT'!O28</f>
        <v>5</v>
      </c>
      <c r="P28" s="15">
        <f>'WEEKLY COMPETITIVE REPORT'!P28/Y4</f>
        <v>675.7276573919733</v>
      </c>
      <c r="Q28" s="15">
        <f>'WEEKLY COMPETITIVE REPORT'!Q28/Y17</f>
        <v>0.0770096613826095</v>
      </c>
      <c r="R28" s="23">
        <f>'WEEKLY COMPETITIVE REPORT'!R28</f>
        <v>134</v>
      </c>
      <c r="S28" s="23">
        <f>'WEEKLY COMPETITIVE REPORT'!S28</f>
        <v>418</v>
      </c>
      <c r="T28" s="65">
        <f>'WEEKLY COMPETITIVE REPORT'!T28</f>
        <v>-67.90499390986602</v>
      </c>
      <c r="U28" s="15">
        <f>'WEEKLY COMPETITIVE REPORT'!U28/Y17</f>
        <v>1.0142575743363662</v>
      </c>
      <c r="V28" s="15">
        <f t="shared" si="4"/>
        <v>135.14553147839464</v>
      </c>
      <c r="W28" s="26">
        <f t="shared" si="5"/>
        <v>676.7419149663097</v>
      </c>
      <c r="X28" s="23">
        <f>'WEEKLY COMPETITIVE REPORT'!X28</f>
        <v>5675</v>
      </c>
      <c r="Y28" s="57">
        <f>'WEEKLY COMPETITIVE REPORT'!Y28</f>
        <v>5809</v>
      </c>
    </row>
    <row r="29" spans="1:25" ht="12.75">
      <c r="A29" s="51">
        <v>16</v>
      </c>
      <c r="B29" s="4">
        <f>'WEEKLY COMPETITIVE REPORT'!B29</f>
        <v>13</v>
      </c>
      <c r="C29" s="4" t="str">
        <f>'WEEKLY COMPETITIVE REPORT'!C29</f>
        <v>PREDATORS</v>
      </c>
      <c r="D29" s="4" t="str">
        <f>'WEEKLY COMPETITIVE REPORT'!D29</f>
        <v>PREDATORJI</v>
      </c>
      <c r="E29" s="4" t="str">
        <f>'WEEKLY COMPETITIVE REPORT'!E29</f>
        <v>FOX</v>
      </c>
      <c r="F29" s="4" t="str">
        <f>'WEEKLY COMPETITIVE REPORT'!F29</f>
        <v>CF</v>
      </c>
      <c r="G29" s="38">
        <f>'WEEKLY COMPETITIVE REPORT'!G29</f>
        <v>6</v>
      </c>
      <c r="H29" s="38">
        <f>'WEEKLY COMPETITIVE REPORT'!H29</f>
        <v>7</v>
      </c>
      <c r="I29" s="15">
        <f>'WEEKLY COMPETITIVE REPORT'!I29/Y4</f>
        <v>309.01397615078855</v>
      </c>
      <c r="J29" s="15">
        <f>'WEEKLY COMPETITIVE REPORT'!J29/Y17</f>
        <v>0.058202795234968574</v>
      </c>
      <c r="K29" s="23">
        <f>'WEEKLY COMPETITIVE REPORT'!K29</f>
        <v>60</v>
      </c>
      <c r="L29" s="23">
        <f>'WEEKLY COMPETITIVE REPORT'!L29</f>
        <v>286</v>
      </c>
      <c r="M29" s="65">
        <f>'WEEKLY COMPETITIVE REPORT'!M29</f>
        <v>-80.58017727639</v>
      </c>
      <c r="N29" s="15">
        <f t="shared" si="3"/>
        <v>44.144853735826935</v>
      </c>
      <c r="O29" s="38">
        <f>'WEEKLY COMPETITIVE REPORT'!O29</f>
        <v>7</v>
      </c>
      <c r="P29" s="15">
        <f>'WEEKLY COMPETITIVE REPORT'!P29/Y4</f>
        <v>519.2973458135658</v>
      </c>
      <c r="Q29" s="15">
        <f>'WEEKLY COMPETITIVE REPORT'!Q29/Y17</f>
        <v>0.08343494981709033</v>
      </c>
      <c r="R29" s="23">
        <f>'WEEKLY COMPETITIVE REPORT'!R29</f>
        <v>110</v>
      </c>
      <c r="S29" s="23">
        <f>'WEEKLY COMPETITIVE REPORT'!S29</f>
        <v>410</v>
      </c>
      <c r="T29" s="65">
        <f>'WEEKLY COMPETITIVE REPORT'!T29</f>
        <v>-77.23440134907251</v>
      </c>
      <c r="U29" s="15">
        <f>'WEEKLY COMPETITIVE REPORT'!U29/Y4</f>
        <v>61371.97076548275</v>
      </c>
      <c r="V29" s="15">
        <f t="shared" si="4"/>
        <v>74.18533511622368</v>
      </c>
      <c r="W29" s="26">
        <f t="shared" si="5"/>
        <v>61891.26811129632</v>
      </c>
      <c r="X29" s="23">
        <f>'WEEKLY COMPETITIVE REPORT'!X29</f>
        <v>11111</v>
      </c>
      <c r="Y29" s="57">
        <f>'WEEKLY COMPETITIVE REPORT'!Y29</f>
        <v>11221</v>
      </c>
    </row>
    <row r="30" spans="1:25" ht="12.75">
      <c r="A30" s="52">
        <v>17</v>
      </c>
      <c r="B30" s="4">
        <f>'WEEKLY COMPETITIVE REPORT'!B30</f>
        <v>12</v>
      </c>
      <c r="C30" s="4" t="str">
        <f>'WEEKLY COMPETITIVE REPORT'!C30</f>
        <v>A NIGHTMARE ON ELM STREET</v>
      </c>
      <c r="D30" s="4" t="str">
        <f>'WEEKLY COMPETITIVE REPORT'!D30</f>
        <v>MORA V ULICI BRESTOV</v>
      </c>
      <c r="E30" s="4" t="str">
        <f>'WEEKLY COMPETITIVE REPORT'!E30</f>
        <v>WB</v>
      </c>
      <c r="F30" s="4" t="str">
        <f>'WEEKLY COMPETITIVE REPORT'!F30</f>
        <v>Blitz</v>
      </c>
      <c r="G30" s="38">
        <f>'WEEKLY COMPETITIVE REPORT'!G30</f>
        <v>8</v>
      </c>
      <c r="H30" s="38">
        <f>'WEEKLY COMPETITIVE REPORT'!H30</f>
        <v>6</v>
      </c>
      <c r="I30" s="15">
        <f>'WEEKLY COMPETITIVE REPORT'!I30/Y4</f>
        <v>102.57725349403769</v>
      </c>
      <c r="J30" s="15">
        <f>'WEEKLY COMPETITIVE REPORT'!J30/Y17</f>
        <v>0.03808273145108339</v>
      </c>
      <c r="K30" s="23">
        <f>'WEEKLY COMPETITIVE REPORT'!K30</f>
        <v>32</v>
      </c>
      <c r="L30" s="23">
        <f>'WEEKLY COMPETITIVE REPORT'!L30</f>
        <v>191</v>
      </c>
      <c r="M30" s="65">
        <f>'WEEKLY COMPETITIVE REPORT'!M30</f>
        <v>-90.14778325123153</v>
      </c>
      <c r="N30" s="15">
        <f t="shared" si="3"/>
        <v>17.09620891567295</v>
      </c>
      <c r="O30" s="38">
        <f>'WEEKLY COMPETITIVE REPORT'!O30</f>
        <v>6</v>
      </c>
      <c r="P30" s="15">
        <f>'WEEKLY COMPETITIVE REPORT'!P30/Y4</f>
        <v>243.6209770483395</v>
      </c>
      <c r="Q30" s="15">
        <f>'WEEKLY COMPETITIVE REPORT'!Q30/Y17</f>
        <v>0.09084513647875433</v>
      </c>
      <c r="R30" s="23">
        <f>'WEEKLY COMPETITIVE REPORT'!R30</f>
        <v>77</v>
      </c>
      <c r="S30" s="23">
        <f>'WEEKLY COMPETITIVE REPORT'!S30</f>
        <v>481</v>
      </c>
      <c r="T30" s="65">
        <f>'WEEKLY COMPETITIVE REPORT'!T30</f>
        <v>-90.19101703665461</v>
      </c>
      <c r="U30" s="15">
        <f>'WEEKLY COMPETITIVE REPORT'!U30/Y4</f>
        <v>65063.46967559943</v>
      </c>
      <c r="V30" s="15">
        <f t="shared" si="4"/>
        <v>40.603496174723254</v>
      </c>
      <c r="W30" s="26">
        <f t="shared" si="5"/>
        <v>65307.09065264777</v>
      </c>
      <c r="X30" s="23">
        <f>'WEEKLY COMPETITIVE REPORT'!X30</f>
        <v>11938</v>
      </c>
      <c r="Y30" s="57">
        <f>'WEEKLY COMPETITIVE REPORT'!Y30</f>
        <v>12015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138</v>
      </c>
      <c r="I34" s="33">
        <f>SUM(I14:I33)</f>
        <v>183317.09193486342</v>
      </c>
      <c r="J34" s="32">
        <f>SUM(J14:J33)</f>
        <v>144467.37507112112</v>
      </c>
      <c r="K34" s="32">
        <f>SUM(K14:K33)</f>
        <v>28556</v>
      </c>
      <c r="L34" s="32">
        <f>SUM(L14:L33)</f>
        <v>23017</v>
      </c>
      <c r="M34" s="65">
        <f>'WEEKLY COMPETITIVE REPORT'!M34</f>
        <v>22.6822612754857</v>
      </c>
      <c r="N34" s="33">
        <f>I34/H34</f>
        <v>1328.384724165677</v>
      </c>
      <c r="O34" s="41">
        <f>'WEEKLY COMPETITIVE REPORT'!O34</f>
        <v>138</v>
      </c>
      <c r="P34" s="32">
        <f>SUM(P14:P33)</f>
        <v>311618.1561738685</v>
      </c>
      <c r="Q34" s="32">
        <f>SUM(Q14:Q33)</f>
        <v>261159.37425423026</v>
      </c>
      <c r="R34" s="32">
        <f>SUM(R14:R33)</f>
        <v>53450</v>
      </c>
      <c r="S34" s="32">
        <f>SUM(S14:S33)</f>
        <v>45896</v>
      </c>
      <c r="T34" s="66">
        <f>P34/Q34-100%</f>
        <v>0.19321068624754112</v>
      </c>
      <c r="U34" s="32">
        <f>SUM(U14:U33)</f>
        <v>1788581.7099918548</v>
      </c>
      <c r="V34" s="33">
        <f>P34/O34</f>
        <v>2258.102580970062</v>
      </c>
      <c r="W34" s="32">
        <f>SUM(W14:W33)</f>
        <v>2100199.8661657237</v>
      </c>
      <c r="X34" s="32">
        <f>SUM(X14:X33)</f>
        <v>317985</v>
      </c>
      <c r="Y34" s="36">
        <f>SUM(Y14:Y33)</f>
        <v>371435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2009-10-01T10:21:10Z</cp:lastPrinted>
  <dcterms:created xsi:type="dcterms:W3CDTF">1998-07-08T11:15:35Z</dcterms:created>
  <dcterms:modified xsi:type="dcterms:W3CDTF">2010-08-19T12:41:56Z</dcterms:modified>
  <cp:category/>
  <cp:version/>
  <cp:contentType/>
  <cp:contentStatus/>
</cp:coreProperties>
</file>