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20280" windowHeight="984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<sst xmlns="http://schemas.openxmlformats.org/spreadsheetml/2006/main" count="255" uniqueCount="95">
  <si>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</si>
  <si>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</si>
  <si>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</si>
  <si>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</si>
  <si>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</si>
  <si>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</si>
  <si>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</si>
  <si>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</si>
  <si>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</si>
  <si>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</si>
  <si>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</si>
  <si>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</si>
  <si>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</si>
  <si>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</si>
  <si>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</si>
  <si>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</si>
  <si>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</si>
  <si>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</si>
  <si>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</si>
  <si>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</si>
  <si>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</si>
  <si>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</si>
  <si>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</si>
  <si>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</si>
  <si>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</si>
  <si>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</si>
  <si>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</si>
  <si>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</si>
  <si>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</si>
  <si>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</si>
  <si>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</si>
  <si>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</si>
  <si>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</si>
  <si>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</si>
  <si>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</si>
  <si>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</si>
  <si>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</si>
  <si>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</si>
  <si>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</si>
  <si>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</si>
  <si>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</si>
  <si>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</si>
  <si>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</si>
  <si>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</si>
  <si>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</si>
  <si>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</si>
  <si>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</si>
  <si>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</si>
  <si>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</si>
  <si>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</si>
  <si>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</si>
  <si>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New</t>
  </si>
  <si>
    <t>local title</t>
  </si>
  <si>
    <t>FIVIA</t>
  </si>
  <si>
    <t>A NIGHTMARE ON ELM STREET</t>
  </si>
  <si>
    <t>MORA V ULICI BRESTOV</t>
  </si>
  <si>
    <t>THE TWILIGHT SAGA: ECLIPSE</t>
  </si>
  <si>
    <t>MRK</t>
  </si>
  <si>
    <t>FOX</t>
  </si>
  <si>
    <t>GROWN UPS</t>
  </si>
  <si>
    <t>ODRASLI</t>
  </si>
  <si>
    <t>SONY</t>
  </si>
  <si>
    <t>GHOST WRITER</t>
  </si>
  <si>
    <t>PISATELJ V SENCI</t>
  </si>
  <si>
    <t>INCEPTION</t>
  </si>
  <si>
    <t>IZVOR</t>
  </si>
  <si>
    <t>KNIGHT &amp; DAY</t>
  </si>
  <si>
    <t>KOT NOČ IN DAN</t>
  </si>
  <si>
    <t>THE LAST AIRBENDER</t>
  </si>
  <si>
    <t>ZADNJI GOSPODAR VETRA</t>
  </si>
  <si>
    <t>GET HIM TO THE GREEK</t>
  </si>
  <si>
    <t>SUPERŽUR</t>
  </si>
  <si>
    <t>UNI</t>
  </si>
  <si>
    <t>Cinemania</t>
  </si>
  <si>
    <t>TOY STORY 3</t>
  </si>
  <si>
    <t>SVET IGRAC 3</t>
  </si>
  <si>
    <t>A-TEAM</t>
  </si>
  <si>
    <t>A-EKIPA</t>
  </si>
  <si>
    <t>THE ROAD</t>
  </si>
  <si>
    <t>CESTA</t>
  </si>
  <si>
    <t>SALT</t>
  </si>
  <si>
    <t>THE EXPENDABLES</t>
  </si>
  <si>
    <t>PLACANCI</t>
  </si>
  <si>
    <t>MARMADUKE</t>
  </si>
  <si>
    <t>27 - Aug</t>
  </si>
  <si>
    <t>29 - Aug</t>
  </si>
  <si>
    <t>26 - Aug</t>
  </si>
  <si>
    <t>01 - Sep</t>
  </si>
  <si>
    <t>CATS &amp; DOGS 2</t>
  </si>
  <si>
    <t>MACKE IN PSI 2</t>
  </si>
  <si>
    <t>THE KINGS OF MYKONOS</t>
  </si>
  <si>
    <t>CARJA MIKONOSA</t>
  </si>
  <si>
    <t>MOTHER AND CHILD</t>
  </si>
  <si>
    <t>MATI IN HCI</t>
  </si>
  <si>
    <t>Kolosej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</si>
</sst>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P25" sqref="P2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0"/>
      <c r="E4" s="9"/>
      <c r="F4" s="9"/>
      <c r="G4" s="20" t="s">
        <v>2</v>
      </c>
      <c r="H4" s="21"/>
      <c r="I4" s="21"/>
      <c r="J4" s="21"/>
      <c r="K4" s="85" t="s">
        <v>84</v>
      </c>
      <c r="L4" s="21"/>
      <c r="M4" s="86" t="s">
        <v>85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0.7795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4" t="s">
        <v>86</v>
      </c>
      <c r="L5" s="8"/>
      <c r="M5" s="87" t="s">
        <v>87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35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40423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>
        <v>1</v>
      </c>
      <c r="C14" s="4" t="s">
        <v>80</v>
      </c>
      <c r="D14" s="4" t="s">
        <v>80</v>
      </c>
      <c r="E14" s="16" t="s">
        <v>61</v>
      </c>
      <c r="F14" s="16" t="s">
        <v>42</v>
      </c>
      <c r="G14" s="38">
        <v>2</v>
      </c>
      <c r="H14" s="38">
        <v>10</v>
      </c>
      <c r="I14" s="25">
        <v>24390</v>
      </c>
      <c r="J14" s="25">
        <v>27209</v>
      </c>
      <c r="K14" s="25">
        <v>5023</v>
      </c>
      <c r="L14" s="25">
        <v>5629</v>
      </c>
      <c r="M14" s="65">
        <f>(I14/J14*100)-100</f>
        <v>-10.360542467565878</v>
      </c>
      <c r="N14" s="15">
        <f>I14/H14</f>
        <v>2439</v>
      </c>
      <c r="O14" s="74">
        <v>10</v>
      </c>
      <c r="P14" s="23">
        <v>38636</v>
      </c>
      <c r="Q14" s="23">
        <v>53480</v>
      </c>
      <c r="R14" s="23">
        <v>8860</v>
      </c>
      <c r="S14" s="23">
        <v>12525</v>
      </c>
      <c r="T14" s="65">
        <f>(P14/Q14*100)-100</f>
        <v>-27.756170531039643</v>
      </c>
      <c r="U14" s="76">
        <v>55382</v>
      </c>
      <c r="V14" s="15">
        <f>P14/O14</f>
        <v>3863.6</v>
      </c>
      <c r="W14" s="76">
        <f>SUM(U14,P14)</f>
        <v>94018</v>
      </c>
      <c r="X14" s="76">
        <v>12919</v>
      </c>
      <c r="Y14" s="77">
        <f>SUM(X14,R14)</f>
        <v>21779</v>
      </c>
    </row>
    <row r="15" spans="1:25" ht="12.75">
      <c r="A15" s="73">
        <v>2</v>
      </c>
      <c r="B15" s="73">
        <v>2</v>
      </c>
      <c r="C15" s="4" t="s">
        <v>81</v>
      </c>
      <c r="D15" s="4" t="s">
        <v>82</v>
      </c>
      <c r="E15" s="16" t="s">
        <v>45</v>
      </c>
      <c r="F15" s="16" t="s">
        <v>53</v>
      </c>
      <c r="G15" s="38">
        <v>2</v>
      </c>
      <c r="H15" s="38">
        <v>6</v>
      </c>
      <c r="I15" s="25">
        <v>16747</v>
      </c>
      <c r="J15" s="25">
        <v>17056</v>
      </c>
      <c r="K15" s="15">
        <v>3408</v>
      </c>
      <c r="L15" s="15">
        <v>3617</v>
      </c>
      <c r="M15" s="65">
        <f>(I15/J15*100)-100</f>
        <v>-1.8116791744840555</v>
      </c>
      <c r="N15" s="15">
        <f>I15/H15</f>
        <v>2791.1666666666665</v>
      </c>
      <c r="O15" s="74">
        <v>6</v>
      </c>
      <c r="P15" s="23">
        <v>26121</v>
      </c>
      <c r="Q15" s="23">
        <v>32473</v>
      </c>
      <c r="R15" s="23">
        <v>5850</v>
      </c>
      <c r="S15" s="23">
        <v>7513</v>
      </c>
      <c r="T15" s="65">
        <f>(P15/Q15*100)-100</f>
        <v>-19.56086595017399</v>
      </c>
      <c r="U15" s="76">
        <v>37899</v>
      </c>
      <c r="V15" s="15">
        <f>P15/O15</f>
        <v>4353.5</v>
      </c>
      <c r="W15" s="76">
        <f>SUM(U15,P15)</f>
        <v>64020</v>
      </c>
      <c r="X15" s="76">
        <v>8724</v>
      </c>
      <c r="Y15" s="77">
        <f>SUM(X15,R15)</f>
        <v>14574</v>
      </c>
    </row>
    <row r="16" spans="1:25" ht="12.75">
      <c r="A16" s="73">
        <v>3</v>
      </c>
      <c r="B16" s="73">
        <v>3</v>
      </c>
      <c r="C16" s="93" t="s">
        <v>83</v>
      </c>
      <c r="D16" s="93" t="s">
        <v>83</v>
      </c>
      <c r="E16" s="16" t="s">
        <v>58</v>
      </c>
      <c r="F16" s="16" t="s">
        <v>42</v>
      </c>
      <c r="G16" s="38">
        <v>2</v>
      </c>
      <c r="H16" s="38">
        <v>8</v>
      </c>
      <c r="I16" s="15">
        <v>14306</v>
      </c>
      <c r="J16" s="15">
        <v>10139</v>
      </c>
      <c r="K16" s="15">
        <v>3191</v>
      </c>
      <c r="L16" s="15">
        <v>2248</v>
      </c>
      <c r="M16" s="65">
        <f>(I16/J16*100)-100</f>
        <v>41.09872768517607</v>
      </c>
      <c r="N16" s="15">
        <f>I16/H16</f>
        <v>1788.25</v>
      </c>
      <c r="O16" s="38">
        <v>8</v>
      </c>
      <c r="P16" s="15">
        <v>26096</v>
      </c>
      <c r="Q16" s="15">
        <v>24899</v>
      </c>
      <c r="R16" s="15">
        <v>6421</v>
      </c>
      <c r="S16" s="15">
        <v>6136</v>
      </c>
      <c r="T16" s="65">
        <f>(P16/Q16*100)-100</f>
        <v>4.807421984818674</v>
      </c>
      <c r="U16" s="89">
        <v>26064</v>
      </c>
      <c r="V16" s="15">
        <f>P16/O16</f>
        <v>3262</v>
      </c>
      <c r="W16" s="76">
        <f>SUM(U16,P16)</f>
        <v>52160</v>
      </c>
      <c r="X16" s="76">
        <v>6420</v>
      </c>
      <c r="Y16" s="77">
        <f>SUM(X16,R16)</f>
        <v>12841</v>
      </c>
    </row>
    <row r="17" spans="1:25" ht="12.75">
      <c r="A17" s="73">
        <v>4</v>
      </c>
      <c r="B17" s="73">
        <v>4</v>
      </c>
      <c r="C17" s="4" t="s">
        <v>74</v>
      </c>
      <c r="D17" s="4" t="s">
        <v>75</v>
      </c>
      <c r="E17" s="16" t="s">
        <v>48</v>
      </c>
      <c r="F17" s="16" t="s">
        <v>49</v>
      </c>
      <c r="G17" s="38">
        <v>3</v>
      </c>
      <c r="H17" s="38">
        <v>13</v>
      </c>
      <c r="I17" s="23">
        <v>14915</v>
      </c>
      <c r="J17" s="23">
        <v>10098</v>
      </c>
      <c r="K17" s="92">
        <v>2973</v>
      </c>
      <c r="L17" s="92">
        <v>1990</v>
      </c>
      <c r="M17" s="65">
        <f>(I17/J17*100)-100</f>
        <v>47.702515349574185</v>
      </c>
      <c r="N17" s="15">
        <f>I17/H17</f>
        <v>1147.3076923076924</v>
      </c>
      <c r="O17" s="74">
        <v>13</v>
      </c>
      <c r="P17" s="15">
        <v>25458</v>
      </c>
      <c r="Q17" s="15">
        <v>23990</v>
      </c>
      <c r="R17" s="15">
        <v>5655</v>
      </c>
      <c r="S17" s="15">
        <v>5241</v>
      </c>
      <c r="T17" s="65">
        <f>(P17/Q17*100)-100</f>
        <v>6.119216340141719</v>
      </c>
      <c r="U17" s="76">
        <v>72470</v>
      </c>
      <c r="V17" s="15">
        <f>P17/O17</f>
        <v>1958.3076923076924</v>
      </c>
      <c r="W17" s="76">
        <f>SUM(U17,P17)</f>
        <v>97928</v>
      </c>
      <c r="X17" s="76">
        <v>15969</v>
      </c>
      <c r="Y17" s="77">
        <f>SUM(X17,R17)</f>
        <v>21624</v>
      </c>
    </row>
    <row r="18" spans="1:25" ht="13.5" customHeight="1">
      <c r="A18" s="73">
        <v>5</v>
      </c>
      <c r="B18" s="73" t="s">
        <v>51</v>
      </c>
      <c r="C18" s="4" t="s">
        <v>88</v>
      </c>
      <c r="D18" s="4" t="s">
        <v>89</v>
      </c>
      <c r="E18" s="16" t="s">
        <v>43</v>
      </c>
      <c r="F18" s="16" t="s">
        <v>44</v>
      </c>
      <c r="G18" s="38">
        <v>1</v>
      </c>
      <c r="H18" s="38">
        <v>11</v>
      </c>
      <c r="I18" s="15">
        <v>11122</v>
      </c>
      <c r="J18" s="15"/>
      <c r="K18" s="94">
        <v>2043</v>
      </c>
      <c r="L18" s="94"/>
      <c r="M18" s="65"/>
      <c r="N18" s="15">
        <f>I18/H18</f>
        <v>1011.0909090909091</v>
      </c>
      <c r="O18" s="39">
        <v>11</v>
      </c>
      <c r="P18" s="15">
        <v>21428</v>
      </c>
      <c r="Q18" s="15"/>
      <c r="R18" s="15">
        <v>4389</v>
      </c>
      <c r="S18" s="15"/>
      <c r="T18" s="65"/>
      <c r="U18" s="76">
        <v>1976</v>
      </c>
      <c r="V18" s="15">
        <f>P18/O18</f>
        <v>1948</v>
      </c>
      <c r="W18" s="76">
        <f>SUM(U18,P18)</f>
        <v>23404</v>
      </c>
      <c r="X18" s="76">
        <v>378</v>
      </c>
      <c r="Y18" s="77">
        <f>SUM(X18,R18)</f>
        <v>4767</v>
      </c>
    </row>
    <row r="19" spans="1:25" ht="12.75">
      <c r="A19" s="73">
        <v>6</v>
      </c>
      <c r="B19" s="73">
        <v>5</v>
      </c>
      <c r="C19" s="4" t="s">
        <v>64</v>
      </c>
      <c r="D19" s="4" t="s">
        <v>65</v>
      </c>
      <c r="E19" s="16" t="s">
        <v>43</v>
      </c>
      <c r="F19" s="16" t="s">
        <v>44</v>
      </c>
      <c r="G19" s="38">
        <v>6</v>
      </c>
      <c r="H19" s="38">
        <v>10</v>
      </c>
      <c r="I19" s="15">
        <v>9638</v>
      </c>
      <c r="J19" s="15">
        <v>9052</v>
      </c>
      <c r="K19" s="15">
        <v>1849</v>
      </c>
      <c r="L19" s="15">
        <v>1745</v>
      </c>
      <c r="M19" s="65">
        <f>(I19/J19*100)-100</f>
        <v>6.473707467962868</v>
      </c>
      <c r="N19" s="15">
        <f>I19/H19</f>
        <v>963.8</v>
      </c>
      <c r="O19" s="39">
        <v>10</v>
      </c>
      <c r="P19" s="15">
        <v>16812</v>
      </c>
      <c r="Q19" s="15">
        <v>19611</v>
      </c>
      <c r="R19" s="15">
        <v>3520</v>
      </c>
      <c r="S19" s="15">
        <v>4161</v>
      </c>
      <c r="T19" s="65">
        <f>(P19/Q19*100)-100</f>
        <v>-14.272602111060124</v>
      </c>
      <c r="U19" s="76">
        <v>239942</v>
      </c>
      <c r="V19" s="15">
        <f>P19/O19</f>
        <v>1681.2</v>
      </c>
      <c r="W19" s="76">
        <f>SUM(U19,P19)</f>
        <v>256754</v>
      </c>
      <c r="X19" s="76">
        <v>50830</v>
      </c>
      <c r="Y19" s="77">
        <f>SUM(X19,R19)</f>
        <v>54350</v>
      </c>
    </row>
    <row r="20" spans="1:25" ht="12.75">
      <c r="A20" s="73">
        <v>7</v>
      </c>
      <c r="B20" s="73">
        <v>6</v>
      </c>
      <c r="C20" s="4" t="s">
        <v>70</v>
      </c>
      <c r="D20" s="4" t="s">
        <v>71</v>
      </c>
      <c r="E20" s="16" t="s">
        <v>72</v>
      </c>
      <c r="F20" s="16" t="s">
        <v>36</v>
      </c>
      <c r="G20" s="38">
        <v>4</v>
      </c>
      <c r="H20" s="38">
        <v>9</v>
      </c>
      <c r="I20" s="15">
        <v>9075</v>
      </c>
      <c r="J20" s="15">
        <v>8150</v>
      </c>
      <c r="K20" s="23">
        <v>1947</v>
      </c>
      <c r="L20" s="23">
        <v>1744</v>
      </c>
      <c r="M20" s="65">
        <f>(I20/J20*100)-100</f>
        <v>11.34969325153375</v>
      </c>
      <c r="N20" s="15">
        <f>I20/H20</f>
        <v>1008.3333333333334</v>
      </c>
      <c r="O20" s="74">
        <v>9</v>
      </c>
      <c r="P20" s="15">
        <v>15627</v>
      </c>
      <c r="Q20" s="15">
        <v>17404</v>
      </c>
      <c r="R20" s="15">
        <v>3761</v>
      </c>
      <c r="S20" s="15">
        <v>4209</v>
      </c>
      <c r="T20" s="65">
        <f>(P20/Q20*100)-100</f>
        <v>-10.210296483566992</v>
      </c>
      <c r="U20" s="89">
        <v>76684</v>
      </c>
      <c r="V20" s="15">
        <f>P20/O20</f>
        <v>1736.3333333333333</v>
      </c>
      <c r="W20" s="76">
        <f>SUM(U20,P20)</f>
        <v>92311</v>
      </c>
      <c r="X20" s="76">
        <v>18247</v>
      </c>
      <c r="Y20" s="77">
        <f>SUM(X20,R20)</f>
        <v>22008</v>
      </c>
    </row>
    <row r="21" spans="1:25" ht="12.75">
      <c r="A21" s="73">
        <v>8</v>
      </c>
      <c r="B21" s="73">
        <v>8</v>
      </c>
      <c r="C21" s="4" t="s">
        <v>66</v>
      </c>
      <c r="D21" s="4" t="s">
        <v>67</v>
      </c>
      <c r="E21" s="16" t="s">
        <v>58</v>
      </c>
      <c r="F21" s="16" t="s">
        <v>42</v>
      </c>
      <c r="G21" s="38">
        <v>5</v>
      </c>
      <c r="H21" s="38">
        <v>12</v>
      </c>
      <c r="I21" s="15">
        <v>7563</v>
      </c>
      <c r="J21" s="15">
        <v>7635</v>
      </c>
      <c r="K21" s="23">
        <v>1592</v>
      </c>
      <c r="L21" s="23">
        <v>1632</v>
      </c>
      <c r="M21" s="65">
        <f>(I21/J21*100)-100</f>
        <v>-0.9430255402750447</v>
      </c>
      <c r="N21" s="15">
        <f>I21/H21</f>
        <v>630.25</v>
      </c>
      <c r="O21" s="38">
        <v>12</v>
      </c>
      <c r="P21" s="23">
        <v>12301</v>
      </c>
      <c r="Q21" s="23">
        <v>14985</v>
      </c>
      <c r="R21" s="23">
        <v>2859</v>
      </c>
      <c r="S21" s="23">
        <v>3577</v>
      </c>
      <c r="T21" s="65">
        <f>(P21/Q21*100)-100</f>
        <v>-17.911244577911248</v>
      </c>
      <c r="U21" s="76">
        <v>156043</v>
      </c>
      <c r="V21" s="15">
        <f>P21/O21</f>
        <v>1025.0833333333333</v>
      </c>
      <c r="W21" s="76">
        <f>SUM(U21,P21)</f>
        <v>168344</v>
      </c>
      <c r="X21" s="76">
        <v>36061</v>
      </c>
      <c r="Y21" s="77">
        <f>SUM(X21,R21)</f>
        <v>38920</v>
      </c>
    </row>
    <row r="22" spans="1:25" ht="12.75">
      <c r="A22" s="73">
        <v>9</v>
      </c>
      <c r="B22" s="73">
        <v>7</v>
      </c>
      <c r="C22" s="4" t="s">
        <v>68</v>
      </c>
      <c r="D22" s="4" t="s">
        <v>69</v>
      </c>
      <c r="E22" s="16" t="s">
        <v>50</v>
      </c>
      <c r="F22" s="16" t="s">
        <v>36</v>
      </c>
      <c r="G22" s="38">
        <v>4</v>
      </c>
      <c r="H22" s="38">
        <v>17</v>
      </c>
      <c r="I22" s="25">
        <v>6991</v>
      </c>
      <c r="J22" s="25">
        <v>7576</v>
      </c>
      <c r="K22" s="76">
        <v>1295</v>
      </c>
      <c r="L22" s="76">
        <v>1386</v>
      </c>
      <c r="M22" s="65">
        <f>(I22/J22*100)-100</f>
        <v>-7.721752903907074</v>
      </c>
      <c r="N22" s="15">
        <f>I22/H22</f>
        <v>411.2352941176471</v>
      </c>
      <c r="O22" s="39">
        <v>17</v>
      </c>
      <c r="P22" s="15">
        <v>11874</v>
      </c>
      <c r="Q22" s="15">
        <v>15431</v>
      </c>
      <c r="R22" s="15">
        <v>2458</v>
      </c>
      <c r="S22" s="15">
        <v>3144</v>
      </c>
      <c r="T22" s="65">
        <f>(P22/Q22*100)-100</f>
        <v>-23.05100123128767</v>
      </c>
      <c r="U22" s="76">
        <v>120070</v>
      </c>
      <c r="V22" s="15">
        <f>P22/O22</f>
        <v>698.4705882352941</v>
      </c>
      <c r="W22" s="76">
        <f>SUM(U22,P22)</f>
        <v>131944</v>
      </c>
      <c r="X22" s="76">
        <v>24466</v>
      </c>
      <c r="Y22" s="77">
        <f>SUM(X22,R22)</f>
        <v>26924</v>
      </c>
    </row>
    <row r="23" spans="1:25" ht="12.75">
      <c r="A23" s="73">
        <v>10</v>
      </c>
      <c r="B23" s="73" t="s">
        <v>51</v>
      </c>
      <c r="C23" s="4" t="s">
        <v>90</v>
      </c>
      <c r="D23" s="4" t="s">
        <v>91</v>
      </c>
      <c r="E23" s="16" t="s">
        <v>45</v>
      </c>
      <c r="F23" s="16" t="s">
        <v>94</v>
      </c>
      <c r="G23" s="38">
        <v>1</v>
      </c>
      <c r="H23" s="38">
        <v>3</v>
      </c>
      <c r="I23" s="25">
        <v>5731</v>
      </c>
      <c r="J23" s="25"/>
      <c r="K23" s="25">
        <v>1141</v>
      </c>
      <c r="L23" s="25"/>
      <c r="M23" s="65"/>
      <c r="N23" s="15">
        <f>I23/H23</f>
        <v>1910.3333333333333</v>
      </c>
      <c r="O23" s="39">
        <v>3</v>
      </c>
      <c r="P23" s="15">
        <v>9442</v>
      </c>
      <c r="Q23" s="15"/>
      <c r="R23" s="15">
        <v>2094</v>
      </c>
      <c r="S23" s="15"/>
      <c r="T23" s="65"/>
      <c r="U23" s="76">
        <v>327</v>
      </c>
      <c r="V23" s="15">
        <f>P23/O23</f>
        <v>3147.3333333333335</v>
      </c>
      <c r="W23" s="76">
        <f>SUM(U23,P23)</f>
        <v>9769</v>
      </c>
      <c r="X23" s="78">
        <v>201</v>
      </c>
      <c r="Y23" s="77">
        <f>SUM(X23,R23)</f>
        <v>2295</v>
      </c>
    </row>
    <row r="24" spans="1:25" ht="12.75">
      <c r="A24" s="73">
        <v>11</v>
      </c>
      <c r="B24" s="73">
        <v>9</v>
      </c>
      <c r="C24" s="4" t="s">
        <v>59</v>
      </c>
      <c r="D24" s="4" t="s">
        <v>60</v>
      </c>
      <c r="E24" s="16" t="s">
        <v>61</v>
      </c>
      <c r="F24" s="16" t="s">
        <v>42</v>
      </c>
      <c r="G24" s="38">
        <v>7</v>
      </c>
      <c r="H24" s="38">
        <v>7</v>
      </c>
      <c r="I24" s="25">
        <v>4990</v>
      </c>
      <c r="J24" s="25">
        <v>5054</v>
      </c>
      <c r="K24" s="25">
        <v>1097</v>
      </c>
      <c r="L24" s="25">
        <v>1118</v>
      </c>
      <c r="M24" s="65">
        <f>(I24/J24*100)-100</f>
        <v>-1.2663237039968323</v>
      </c>
      <c r="N24" s="15">
        <f>I24/H24</f>
        <v>712.8571428571429</v>
      </c>
      <c r="O24" s="74">
        <v>7</v>
      </c>
      <c r="P24" s="15">
        <v>8153</v>
      </c>
      <c r="Q24" s="15">
        <v>9617</v>
      </c>
      <c r="R24" s="15">
        <v>1956</v>
      </c>
      <c r="S24" s="15">
        <v>2245</v>
      </c>
      <c r="T24" s="65">
        <f>(P24/Q24*100)-100</f>
        <v>-15.22304252885516</v>
      </c>
      <c r="U24" s="76">
        <v>185075</v>
      </c>
      <c r="V24" s="15">
        <f>P24/O24</f>
        <v>1164.7142857142858</v>
      </c>
      <c r="W24" s="76">
        <f>SUM(U24,P24)</f>
        <v>193228</v>
      </c>
      <c r="X24" s="78">
        <v>43586</v>
      </c>
      <c r="Y24" s="77">
        <f>SUM(X24,R24)</f>
        <v>45542</v>
      </c>
    </row>
    <row r="25" spans="1:25" ht="12.75" customHeight="1">
      <c r="A25" s="52">
        <v>12</v>
      </c>
      <c r="B25" s="73">
        <v>10</v>
      </c>
      <c r="C25" s="4" t="s">
        <v>76</v>
      </c>
      <c r="D25" s="4" t="s">
        <v>77</v>
      </c>
      <c r="E25" s="16" t="s">
        <v>58</v>
      </c>
      <c r="F25" s="16" t="s">
        <v>42</v>
      </c>
      <c r="G25" s="38">
        <v>3</v>
      </c>
      <c r="H25" s="38">
        <v>7</v>
      </c>
      <c r="I25" s="25">
        <v>4835</v>
      </c>
      <c r="J25" s="25">
        <v>4263</v>
      </c>
      <c r="K25" s="88">
        <v>985</v>
      </c>
      <c r="L25" s="88">
        <v>875</v>
      </c>
      <c r="M25" s="65">
        <f>(I25/J25*100)-100</f>
        <v>13.417780905465634</v>
      </c>
      <c r="N25" s="15">
        <f>I25/H25</f>
        <v>690.7142857142857</v>
      </c>
      <c r="O25" s="74">
        <v>7</v>
      </c>
      <c r="P25" s="23">
        <v>7949</v>
      </c>
      <c r="Q25" s="23">
        <v>8204</v>
      </c>
      <c r="R25" s="82">
        <v>1855</v>
      </c>
      <c r="S25" s="82">
        <v>1948</v>
      </c>
      <c r="T25" s="65">
        <f>(P25/Q25*100)-100</f>
        <v>-3.1082398829839093</v>
      </c>
      <c r="U25" s="78">
        <v>31367</v>
      </c>
      <c r="V25" s="15">
        <f>P25/O25</f>
        <v>1135.5714285714287</v>
      </c>
      <c r="W25" s="76">
        <f>SUM(U25,P25)</f>
        <v>39316</v>
      </c>
      <c r="X25" s="76">
        <v>7264</v>
      </c>
      <c r="Y25" s="77">
        <f>SUM(X25,R25)</f>
        <v>9119</v>
      </c>
    </row>
    <row r="26" spans="1:25" ht="12.75" customHeight="1">
      <c r="A26" s="73">
        <v>13</v>
      </c>
      <c r="B26" s="73" t="s">
        <v>51</v>
      </c>
      <c r="C26" s="4" t="s">
        <v>92</v>
      </c>
      <c r="D26" s="4" t="s">
        <v>93</v>
      </c>
      <c r="E26" s="16" t="s">
        <v>45</v>
      </c>
      <c r="F26" s="16" t="s">
        <v>36</v>
      </c>
      <c r="G26" s="38">
        <v>1</v>
      </c>
      <c r="H26" s="38">
        <v>5</v>
      </c>
      <c r="I26" s="15">
        <v>3264</v>
      </c>
      <c r="J26" s="15"/>
      <c r="K26" s="15">
        <v>617</v>
      </c>
      <c r="L26" s="15"/>
      <c r="M26" s="65"/>
      <c r="N26" s="15">
        <f>I26/H26</f>
        <v>652.8</v>
      </c>
      <c r="O26" s="74">
        <v>5</v>
      </c>
      <c r="P26" s="15">
        <v>5473</v>
      </c>
      <c r="Q26" s="15"/>
      <c r="R26" s="15">
        <v>1175</v>
      </c>
      <c r="S26" s="15"/>
      <c r="T26" s="65"/>
      <c r="U26" s="78">
        <v>3525</v>
      </c>
      <c r="V26" s="15">
        <f>P26/O26</f>
        <v>1094.6</v>
      </c>
      <c r="W26" s="76">
        <f>SUM(U26,P26)</f>
        <v>8998</v>
      </c>
      <c r="X26" s="76">
        <v>842</v>
      </c>
      <c r="Y26" s="77">
        <f>SUM(X26,R26)</f>
        <v>2017</v>
      </c>
    </row>
    <row r="27" spans="1:25" ht="12.75">
      <c r="A27" s="73">
        <v>14</v>
      </c>
      <c r="B27" s="73">
        <v>11</v>
      </c>
      <c r="C27" s="4" t="s">
        <v>56</v>
      </c>
      <c r="D27" s="4" t="s">
        <v>57</v>
      </c>
      <c r="E27" s="16" t="s">
        <v>45</v>
      </c>
      <c r="F27" s="16" t="s">
        <v>44</v>
      </c>
      <c r="G27" s="38">
        <v>9</v>
      </c>
      <c r="H27" s="38">
        <v>13</v>
      </c>
      <c r="I27" s="25">
        <v>1231</v>
      </c>
      <c r="J27" s="25">
        <v>1264</v>
      </c>
      <c r="K27" s="15">
        <v>301</v>
      </c>
      <c r="L27" s="15">
        <v>262</v>
      </c>
      <c r="M27" s="65">
        <f>(I27/J27*100)-100</f>
        <v>-2.6107594936708836</v>
      </c>
      <c r="N27" s="15">
        <f>I27/H27</f>
        <v>94.6923076923077</v>
      </c>
      <c r="O27" s="39">
        <v>13</v>
      </c>
      <c r="P27" s="15">
        <v>1888</v>
      </c>
      <c r="Q27" s="15">
        <v>2441</v>
      </c>
      <c r="R27" s="15">
        <v>447</v>
      </c>
      <c r="S27" s="15">
        <v>530</v>
      </c>
      <c r="T27" s="65">
        <f>(P27/Q27*100)-100</f>
        <v>-22.654649733715686</v>
      </c>
      <c r="U27" s="76">
        <v>251223</v>
      </c>
      <c r="V27" s="15">
        <f>P27/O27</f>
        <v>145.23076923076923</v>
      </c>
      <c r="W27" s="76">
        <f>SUM(U27,P27)</f>
        <v>253111</v>
      </c>
      <c r="X27" s="78">
        <v>57538</v>
      </c>
      <c r="Y27" s="77">
        <f>SUM(X27,R27)</f>
        <v>57985</v>
      </c>
    </row>
    <row r="28" spans="1:25" ht="12.75">
      <c r="A28" s="73">
        <v>15</v>
      </c>
      <c r="B28" s="73">
        <v>14</v>
      </c>
      <c r="C28" s="4" t="s">
        <v>62</v>
      </c>
      <c r="D28" s="4" t="s">
        <v>63</v>
      </c>
      <c r="E28" s="16" t="s">
        <v>45</v>
      </c>
      <c r="F28" s="16" t="s">
        <v>42</v>
      </c>
      <c r="G28" s="38">
        <v>7</v>
      </c>
      <c r="H28" s="38">
        <v>1</v>
      </c>
      <c r="I28" s="25">
        <v>628</v>
      </c>
      <c r="J28" s="25">
        <v>500</v>
      </c>
      <c r="K28" s="23">
        <v>108</v>
      </c>
      <c r="L28" s="23">
        <v>86</v>
      </c>
      <c r="M28" s="65">
        <f>(I28/J28*100)-100</f>
        <v>25.599999999999994</v>
      </c>
      <c r="N28" s="15">
        <f>I28/H28</f>
        <v>628</v>
      </c>
      <c r="O28" s="38">
        <v>1</v>
      </c>
      <c r="P28" s="23">
        <v>1010</v>
      </c>
      <c r="Q28" s="23">
        <v>1060</v>
      </c>
      <c r="R28" s="23">
        <v>196</v>
      </c>
      <c r="S28" s="23">
        <v>193</v>
      </c>
      <c r="T28" s="65">
        <f>(P28/Q28*100)-100</f>
        <v>-4.716981132075475</v>
      </c>
      <c r="U28" s="76">
        <v>20014</v>
      </c>
      <c r="V28" s="15">
        <f>P28/O28</f>
        <v>1010</v>
      </c>
      <c r="W28" s="76">
        <f>SUM(U28,P28)</f>
        <v>21024</v>
      </c>
      <c r="X28" s="78">
        <v>3724</v>
      </c>
      <c r="Y28" s="77">
        <f>SUM(X28,R28)</f>
        <v>3920</v>
      </c>
    </row>
    <row r="29" spans="1:25" ht="12.75">
      <c r="A29" s="73">
        <v>16</v>
      </c>
      <c r="B29" s="73">
        <v>13</v>
      </c>
      <c r="C29" s="4" t="s">
        <v>78</v>
      </c>
      <c r="D29" s="4" t="s">
        <v>79</v>
      </c>
      <c r="E29" s="16" t="s">
        <v>45</v>
      </c>
      <c r="F29" s="16" t="s">
        <v>73</v>
      </c>
      <c r="G29" s="38">
        <v>3</v>
      </c>
      <c r="H29" s="38">
        <v>1</v>
      </c>
      <c r="I29" s="25">
        <v>616</v>
      </c>
      <c r="J29" s="25">
        <v>680</v>
      </c>
      <c r="K29" s="94">
        <v>129</v>
      </c>
      <c r="L29" s="94">
        <v>145</v>
      </c>
      <c r="M29" s="65">
        <f>(I29/J29*100)-100</f>
        <v>-9.411764705882348</v>
      </c>
      <c r="N29" s="15">
        <f>I29/H29</f>
        <v>616</v>
      </c>
      <c r="O29" s="74">
        <v>1</v>
      </c>
      <c r="P29" s="75">
        <v>616</v>
      </c>
      <c r="Q29" s="75">
        <v>1075</v>
      </c>
      <c r="R29" s="75">
        <v>129</v>
      </c>
      <c r="S29" s="75">
        <v>233</v>
      </c>
      <c r="T29" s="65">
        <f>(P29/Q29*100)-100</f>
        <v>-42.69767441860465</v>
      </c>
      <c r="U29" s="76">
        <v>4840</v>
      </c>
      <c r="V29" s="15">
        <f>P29/O29</f>
        <v>616</v>
      </c>
      <c r="W29" s="76">
        <f>SUM(U29,P29)</f>
        <v>5456</v>
      </c>
      <c r="X29" s="76">
        <v>1105</v>
      </c>
      <c r="Y29" s="77">
        <f>SUM(X29,R29)</f>
        <v>1234</v>
      </c>
    </row>
    <row r="30" spans="1:25" ht="12.75">
      <c r="A30" s="73">
        <v>17</v>
      </c>
      <c r="B30" s="73">
        <v>16</v>
      </c>
      <c r="C30" s="4" t="s">
        <v>54</v>
      </c>
      <c r="D30" s="4" t="s">
        <v>55</v>
      </c>
      <c r="E30" s="16" t="s">
        <v>43</v>
      </c>
      <c r="F30" s="16" t="s">
        <v>44</v>
      </c>
      <c r="G30" s="38">
        <v>10</v>
      </c>
      <c r="H30" s="38">
        <v>6</v>
      </c>
      <c r="I30" s="25">
        <v>113</v>
      </c>
      <c r="J30" s="25">
        <v>245</v>
      </c>
      <c r="K30" s="15">
        <v>28</v>
      </c>
      <c r="L30" s="15">
        <v>81</v>
      </c>
      <c r="M30" s="65">
        <f>(I30/J30*100)-100</f>
        <v>-53.87755102040816</v>
      </c>
      <c r="N30" s="15">
        <f>I30/H30</f>
        <v>18.833333333333332</v>
      </c>
      <c r="O30" s="38">
        <v>6</v>
      </c>
      <c r="P30" s="15">
        <v>113</v>
      </c>
      <c r="Q30" s="15">
        <v>255</v>
      </c>
      <c r="R30" s="15">
        <v>28</v>
      </c>
      <c r="S30" s="15">
        <v>85</v>
      </c>
      <c r="T30" s="65">
        <f>(P30/Q30*100)-100</f>
        <v>-55.68627450980392</v>
      </c>
      <c r="U30" s="76">
        <v>51189</v>
      </c>
      <c r="V30" s="15">
        <f>P30/O30</f>
        <v>18.833333333333332</v>
      </c>
      <c r="W30" s="76">
        <f>SUM(U30,P30)</f>
        <v>51302</v>
      </c>
      <c r="X30" s="78">
        <v>12100</v>
      </c>
      <c r="Y30" s="77">
        <f>SUM(X30,R30)</f>
        <v>12128</v>
      </c>
    </row>
    <row r="31" spans="1:25" ht="12.75">
      <c r="A31" s="73">
        <v>18</v>
      </c>
      <c r="B31" s="52"/>
      <c r="C31" s="4"/>
      <c r="D31" s="4"/>
      <c r="E31" s="16"/>
      <c r="F31" s="16"/>
      <c r="G31" s="38"/>
      <c r="H31" s="38"/>
      <c r="I31" s="25"/>
      <c r="J31" s="25"/>
      <c r="K31" s="88"/>
      <c r="L31" s="88"/>
      <c r="M31" s="65"/>
      <c r="N31" s="15"/>
      <c r="O31" s="74"/>
      <c r="P31" s="23"/>
      <c r="Q31" s="23"/>
      <c r="R31" s="23"/>
      <c r="S31" s="23"/>
      <c r="T31" s="65"/>
      <c r="U31" s="83"/>
      <c r="V31" s="15"/>
      <c r="W31" s="76"/>
      <c r="X31" s="76"/>
      <c r="Y31" s="77"/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15"/>
      <c r="L32" s="15"/>
      <c r="M32" s="65"/>
      <c r="N32" s="15"/>
      <c r="O32" s="74"/>
      <c r="P32" s="15"/>
      <c r="Q32" s="15"/>
      <c r="R32" s="15"/>
      <c r="S32" s="15"/>
      <c r="T32" s="65"/>
      <c r="U32" s="83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74"/>
      <c r="P33" s="15"/>
      <c r="Q33" s="15"/>
      <c r="R33" s="15"/>
      <c r="S33" s="15"/>
      <c r="T33" s="65"/>
      <c r="U33" s="83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139</v>
      </c>
      <c r="I34" s="32">
        <f>SUM(I14:I33)</f>
        <v>136155</v>
      </c>
      <c r="J34" s="32">
        <v>109606</v>
      </c>
      <c r="K34" s="32">
        <f>SUM(K14:K33)</f>
        <v>27727</v>
      </c>
      <c r="L34" s="32">
        <v>22712</v>
      </c>
      <c r="M34" s="69">
        <f>(I34/J34*100)-100</f>
        <v>24.222214112366117</v>
      </c>
      <c r="N34" s="33">
        <f>I34/H34</f>
        <v>979.5323741007194</v>
      </c>
      <c r="O34" s="35">
        <f>SUM(O14:O33)</f>
        <v>139</v>
      </c>
      <c r="P34" s="32">
        <f>SUM(P14:P33)</f>
        <v>228997</v>
      </c>
      <c r="Q34" s="32">
        <v>226427</v>
      </c>
      <c r="R34" s="32">
        <f>SUM(R14:R33)</f>
        <v>51653</v>
      </c>
      <c r="S34" s="32">
        <v>52099</v>
      </c>
      <c r="T34" s="69">
        <f>(P34/Q34*100)-100</f>
        <v>1.1350236500063886</v>
      </c>
      <c r="U34" s="79">
        <f>SUM(U14:U33)</f>
        <v>1334090</v>
      </c>
      <c r="V34" s="33">
        <f>P34/O34</f>
        <v>1647.4604316546763</v>
      </c>
      <c r="W34" s="81">
        <f>SUM(W14:W33)</f>
        <v>1563087</v>
      </c>
      <c r="X34" s="80">
        <f>SUM(X14:X33)</f>
        <v>300374</v>
      </c>
      <c r="Y34" s="36">
        <f>SUM(Y14:Y33)</f>
        <v>352027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0"/>
      <c r="E4" s="7"/>
      <c r="F4" s="9"/>
      <c r="G4" s="20" t="s">
        <v>2</v>
      </c>
      <c r="H4" s="21"/>
      <c r="I4" s="21"/>
      <c r="J4" s="21"/>
      <c r="K4" s="67" t="str">
        <f>'WEEKLY COMPETITIVE REPORT'!K4</f>
        <v>27 - Aug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0.7795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26 - Aug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35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40423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>
        <f>'WEEKLY COMPETITIVE REPORT'!B14</f>
        <v>1</v>
      </c>
      <c r="C14" s="4" t="str">
        <f>'WEEKLY COMPETITIVE REPORT'!C14</f>
        <v>SALT</v>
      </c>
      <c r="D14" s="4" t="str">
        <f>'WEEKLY COMPETITIVE REPORT'!D14</f>
        <v>SALT</v>
      </c>
      <c r="E14" s="4" t="str">
        <f>'WEEKLY COMPETITIVE REPORT'!E14</f>
        <v>SONY</v>
      </c>
      <c r="F14" s="4" t="str">
        <f>'WEEKLY COMPETITIVE REPORT'!F14</f>
        <v>CF</v>
      </c>
      <c r="G14" s="38">
        <f>'WEEKLY COMPETITIVE REPORT'!G14</f>
        <v>2</v>
      </c>
      <c r="H14" s="38">
        <f>'WEEKLY COMPETITIVE REPORT'!H14</f>
        <v>10</v>
      </c>
      <c r="I14" s="15">
        <f>'WEEKLY COMPETITIVE REPORT'!I14/Y4</f>
        <v>31289.288005131497</v>
      </c>
      <c r="J14" s="15">
        <f>'WEEKLY COMPETITIVE REPORT'!J14/Y4</f>
        <v>34905.708787684416</v>
      </c>
      <c r="K14" s="23">
        <f>'WEEKLY COMPETITIVE REPORT'!K14</f>
        <v>5023</v>
      </c>
      <c r="L14" s="23">
        <f>'WEEKLY COMPETITIVE REPORT'!L14</f>
        <v>5629</v>
      </c>
      <c r="M14" s="65">
        <f>'WEEKLY COMPETITIVE REPORT'!M14</f>
        <v>-10.360542467565878</v>
      </c>
      <c r="N14" s="15">
        <f aca="true" t="shared" si="0" ref="N14:N20">I14/H14</f>
        <v>3128.92880051315</v>
      </c>
      <c r="O14" s="38">
        <f>'WEEKLY COMPETITIVE REPORT'!O14</f>
        <v>10</v>
      </c>
      <c r="P14" s="15">
        <f>'WEEKLY COMPETITIVE REPORT'!P14/Y4</f>
        <v>49565.10583707505</v>
      </c>
      <c r="Q14" s="15">
        <f>'WEEKLY COMPETITIVE REPORT'!Q14/Y4</f>
        <v>68608.08210391276</v>
      </c>
      <c r="R14" s="23">
        <f>'WEEKLY COMPETITIVE REPORT'!R14</f>
        <v>8860</v>
      </c>
      <c r="S14" s="23">
        <f>'WEEKLY COMPETITIVE REPORT'!S14</f>
        <v>12525</v>
      </c>
      <c r="T14" s="65">
        <f>'WEEKLY COMPETITIVE REPORT'!T14</f>
        <v>-27.756170531039643</v>
      </c>
      <c r="U14" s="15">
        <f>'WEEKLY COMPETITIVE REPORT'!U14/Y4</f>
        <v>71048.1077613855</v>
      </c>
      <c r="V14" s="15">
        <f aca="true" t="shared" si="1" ref="V14:V20">P14/O14</f>
        <v>4956.510583707504</v>
      </c>
      <c r="W14" s="26">
        <f aca="true" t="shared" si="2" ref="W14:W20">P14+U14</f>
        <v>120613.21359846054</v>
      </c>
      <c r="X14" s="23">
        <f>'WEEKLY COMPETITIVE REPORT'!X14</f>
        <v>12919</v>
      </c>
      <c r="Y14" s="57">
        <f>'WEEKLY COMPETITIVE REPORT'!Y14</f>
        <v>21779</v>
      </c>
    </row>
    <row r="15" spans="1:25" ht="12.75">
      <c r="A15" s="51">
        <v>2</v>
      </c>
      <c r="B15" s="4">
        <f>'WEEKLY COMPETITIVE REPORT'!B15</f>
        <v>2</v>
      </c>
      <c r="C15" s="4" t="str">
        <f>'WEEKLY COMPETITIVE REPORT'!C15</f>
        <v>THE EXPENDABLES</v>
      </c>
      <c r="D15" s="4" t="str">
        <f>'WEEKLY COMPETITIVE REPORT'!D15</f>
        <v>PLACANCI</v>
      </c>
      <c r="E15" s="4" t="str">
        <f>'WEEKLY COMPETITIVE REPORT'!E15</f>
        <v>INDEP</v>
      </c>
      <c r="F15" s="4" t="str">
        <f>'WEEKLY COMPETITIVE REPORT'!F15</f>
        <v>FIVIA</v>
      </c>
      <c r="G15" s="38">
        <f>'WEEKLY COMPETITIVE REPORT'!G15</f>
        <v>2</v>
      </c>
      <c r="H15" s="38">
        <f>'WEEKLY COMPETITIVE REPORT'!H15</f>
        <v>6</v>
      </c>
      <c r="I15" s="15">
        <f>'WEEKLY COMPETITIVE REPORT'!I15/Y4</f>
        <v>21484.284797947403</v>
      </c>
      <c r="J15" s="15">
        <f>'WEEKLY COMPETITIVE REPORT'!J15/Y4</f>
        <v>21880.692751763952</v>
      </c>
      <c r="K15" s="23">
        <f>'WEEKLY COMPETITIVE REPORT'!K15</f>
        <v>3408</v>
      </c>
      <c r="L15" s="23">
        <f>'WEEKLY COMPETITIVE REPORT'!L15</f>
        <v>3617</v>
      </c>
      <c r="M15" s="65">
        <f>'WEEKLY COMPETITIVE REPORT'!M15</f>
        <v>-1.8116791744840555</v>
      </c>
      <c r="N15" s="15">
        <f t="shared" si="0"/>
        <v>3580.714132991234</v>
      </c>
      <c r="O15" s="38">
        <f>'WEEKLY COMPETITIVE REPORT'!O15</f>
        <v>6</v>
      </c>
      <c r="P15" s="15">
        <f>'WEEKLY COMPETITIVE REPORT'!P15/Y4</f>
        <v>33509.94227068634</v>
      </c>
      <c r="Q15" s="15">
        <f>'WEEKLY COMPETITIVE REPORT'!Q15/Y4</f>
        <v>41658.75561257216</v>
      </c>
      <c r="R15" s="23">
        <f>'WEEKLY COMPETITIVE REPORT'!R15</f>
        <v>5850</v>
      </c>
      <c r="S15" s="23">
        <f>'WEEKLY COMPETITIVE REPORT'!S15</f>
        <v>7513</v>
      </c>
      <c r="T15" s="65">
        <f>'WEEKLY COMPETITIVE REPORT'!T15</f>
        <v>-19.56086595017399</v>
      </c>
      <c r="U15" s="15">
        <f>'WEEKLY COMPETITIVE REPORT'!U15/Y4</f>
        <v>48619.62796664529</v>
      </c>
      <c r="V15" s="15">
        <f t="shared" si="1"/>
        <v>5584.990378447724</v>
      </c>
      <c r="W15" s="26">
        <f t="shared" si="2"/>
        <v>82129.57023733163</v>
      </c>
      <c r="X15" s="23">
        <f>'WEEKLY COMPETITIVE REPORT'!X15</f>
        <v>8724</v>
      </c>
      <c r="Y15" s="57">
        <f>'WEEKLY COMPETITIVE REPORT'!Y15</f>
        <v>14574</v>
      </c>
    </row>
    <row r="16" spans="1:25" ht="12.75">
      <c r="A16" s="51">
        <v>3</v>
      </c>
      <c r="B16" s="4">
        <f>'WEEKLY COMPETITIVE REPORT'!B16</f>
        <v>3</v>
      </c>
      <c r="C16" s="4" t="str">
        <f>'WEEKLY COMPETITIVE REPORT'!C16</f>
        <v>MARMADUKE</v>
      </c>
      <c r="D16" s="4" t="str">
        <f>'WEEKLY COMPETITIVE REPORT'!D16</f>
        <v>MARMADUKE</v>
      </c>
      <c r="E16" s="4" t="str">
        <f>'WEEKLY COMPETITIVE REPORT'!E16</f>
        <v>FOX</v>
      </c>
      <c r="F16" s="4" t="str">
        <f>'WEEKLY COMPETITIVE REPORT'!F16</f>
        <v>CF</v>
      </c>
      <c r="G16" s="38">
        <f>'WEEKLY COMPETITIVE REPORT'!G16</f>
        <v>2</v>
      </c>
      <c r="H16" s="38">
        <f>'WEEKLY COMPETITIVE REPORT'!H16</f>
        <v>8</v>
      </c>
      <c r="I16" s="15">
        <f>'WEEKLY COMPETITIVE REPORT'!I16/Y4</f>
        <v>18352.79025016036</v>
      </c>
      <c r="J16" s="15">
        <f>'WEEKLY COMPETITIVE REPORT'!J16/Y4</f>
        <v>13007.055805003207</v>
      </c>
      <c r="K16" s="23">
        <f>'WEEKLY COMPETITIVE REPORT'!K16</f>
        <v>3191</v>
      </c>
      <c r="L16" s="23">
        <f>'WEEKLY COMPETITIVE REPORT'!L16</f>
        <v>2248</v>
      </c>
      <c r="M16" s="65">
        <f>'WEEKLY COMPETITIVE REPORT'!M16</f>
        <v>41.09872768517607</v>
      </c>
      <c r="N16" s="15">
        <f t="shared" si="0"/>
        <v>2294.098781270045</v>
      </c>
      <c r="O16" s="38">
        <f>'WEEKLY COMPETITIVE REPORT'!O16</f>
        <v>8</v>
      </c>
      <c r="P16" s="15">
        <f>'WEEKLY COMPETITIVE REPORT'!P16/Y4</f>
        <v>33477.87042976267</v>
      </c>
      <c r="Q16" s="15">
        <f>'WEEKLY COMPETITIVE REPORT'!Q16/Y4</f>
        <v>31942.270686337397</v>
      </c>
      <c r="R16" s="23">
        <f>'WEEKLY COMPETITIVE REPORT'!R16</f>
        <v>6421</v>
      </c>
      <c r="S16" s="23">
        <f>'WEEKLY COMPETITIVE REPORT'!S16</f>
        <v>6136</v>
      </c>
      <c r="T16" s="65">
        <f>'WEEKLY COMPETITIVE REPORT'!T16</f>
        <v>4.807421984818674</v>
      </c>
      <c r="U16" s="15">
        <f>'WEEKLY COMPETITIVE REPORT'!U16/Y4</f>
        <v>33436.81847338037</v>
      </c>
      <c r="V16" s="15">
        <f t="shared" si="1"/>
        <v>4184.7338037203335</v>
      </c>
      <c r="W16" s="26">
        <f t="shared" si="2"/>
        <v>66914.68890314305</v>
      </c>
      <c r="X16" s="23">
        <f>'WEEKLY COMPETITIVE REPORT'!X16</f>
        <v>6420</v>
      </c>
      <c r="Y16" s="57">
        <f>'WEEKLY COMPETITIVE REPORT'!Y16</f>
        <v>12841</v>
      </c>
    </row>
    <row r="17" spans="1:25" ht="12.75">
      <c r="A17" s="51">
        <v>4</v>
      </c>
      <c r="B17" s="4">
        <f>'WEEKLY COMPETITIVE REPORT'!B17</f>
        <v>4</v>
      </c>
      <c r="C17" s="4" t="str">
        <f>'WEEKLY COMPETITIVE REPORT'!C17</f>
        <v>TOY STORY 3</v>
      </c>
      <c r="D17" s="4" t="str">
        <f>'WEEKLY COMPETITIVE REPORT'!D17</f>
        <v>SVET IGRAC 3</v>
      </c>
      <c r="E17" s="4" t="str">
        <f>'WEEKLY COMPETITIVE REPORT'!E17</f>
        <v>WDI</v>
      </c>
      <c r="F17" s="4" t="str">
        <f>'WEEKLY COMPETITIVE REPORT'!F17</f>
        <v>CENEX</v>
      </c>
      <c r="G17" s="38">
        <f>'WEEKLY COMPETITIVE REPORT'!G17</f>
        <v>3</v>
      </c>
      <c r="H17" s="38">
        <f>'WEEKLY COMPETITIVE REPORT'!H17</f>
        <v>13</v>
      </c>
      <c r="I17" s="15">
        <f>'WEEKLY COMPETITIVE REPORT'!I17/Y4</f>
        <v>19134.060295060935</v>
      </c>
      <c r="J17" s="15">
        <f>'WEEKLY COMPETITIVE REPORT'!J17/Y4</f>
        <v>12954.45798588839</v>
      </c>
      <c r="K17" s="23">
        <f>'WEEKLY COMPETITIVE REPORT'!K17</f>
        <v>2973</v>
      </c>
      <c r="L17" s="23">
        <f>'WEEKLY COMPETITIVE REPORT'!L17</f>
        <v>1990</v>
      </c>
      <c r="M17" s="65">
        <f>'WEEKLY COMPETITIVE REPORT'!M17</f>
        <v>47.702515349574185</v>
      </c>
      <c r="N17" s="15">
        <f t="shared" si="0"/>
        <v>1471.8507919277642</v>
      </c>
      <c r="O17" s="38">
        <f>'WEEKLY COMPETITIVE REPORT'!O17</f>
        <v>13</v>
      </c>
      <c r="P17" s="15">
        <f>'WEEKLY COMPETITIVE REPORT'!P17/Y4</f>
        <v>32659.397049390634</v>
      </c>
      <c r="Q17" s="15">
        <f>'WEEKLY COMPETITIVE REPORT'!Q17/Y4</f>
        <v>30776.138550352793</v>
      </c>
      <c r="R17" s="23">
        <f>'WEEKLY COMPETITIVE REPORT'!R17</f>
        <v>5655</v>
      </c>
      <c r="S17" s="23">
        <f>'WEEKLY COMPETITIVE REPORT'!S17</f>
        <v>5241</v>
      </c>
      <c r="T17" s="65">
        <f>'WEEKLY COMPETITIVE REPORT'!T17</f>
        <v>6.119216340141719</v>
      </c>
      <c r="U17" s="15">
        <f>'WEEKLY COMPETITIVE REPORT'!U17/Y4</f>
        <v>92969.85246953176</v>
      </c>
      <c r="V17" s="15">
        <f t="shared" si="1"/>
        <v>2512.261311491587</v>
      </c>
      <c r="W17" s="26">
        <f t="shared" si="2"/>
        <v>125629.2495189224</v>
      </c>
      <c r="X17" s="23">
        <f>'WEEKLY COMPETITIVE REPORT'!X17</f>
        <v>15969</v>
      </c>
      <c r="Y17" s="57">
        <f>'WEEKLY COMPETITIVE REPORT'!Y17</f>
        <v>21624</v>
      </c>
    </row>
    <row r="18" spans="1:25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CATS &amp; DOGS 2</v>
      </c>
      <c r="D18" s="4" t="str">
        <f>'WEEKLY COMPETITIVE REPORT'!D18</f>
        <v>MACKE IN PSI 2</v>
      </c>
      <c r="E18" s="4" t="str">
        <f>'WEEKLY COMPETITIVE REPORT'!E18</f>
        <v>WB</v>
      </c>
      <c r="F18" s="4" t="str">
        <f>'WEEKLY COMPETITIVE REPORT'!F18</f>
        <v>Blitz</v>
      </c>
      <c r="G18" s="38">
        <f>'WEEKLY COMPETITIVE REPORT'!G18</f>
        <v>1</v>
      </c>
      <c r="H18" s="38">
        <f>'WEEKLY COMPETITIVE REPORT'!H18</f>
        <v>11</v>
      </c>
      <c r="I18" s="15">
        <f>'WEEKLY COMPETITIVE REPORT'!I18/Y4</f>
        <v>14268.120590121873</v>
      </c>
      <c r="J18" s="15">
        <f>'WEEKLY COMPETITIVE REPORT'!J18/Y4</f>
        <v>0</v>
      </c>
      <c r="K18" s="23">
        <f>'WEEKLY COMPETITIVE REPORT'!K18</f>
        <v>2043</v>
      </c>
      <c r="L18" s="23">
        <f>'WEEKLY COMPETITIVE REPORT'!L18</f>
        <v>0</v>
      </c>
      <c r="M18" s="65">
        <f>'WEEKLY COMPETITIVE REPORT'!M18</f>
        <v>0</v>
      </c>
      <c r="N18" s="15">
        <f t="shared" si="0"/>
        <v>1297.1018718292612</v>
      </c>
      <c r="O18" s="38">
        <f>'WEEKLY COMPETITIVE REPORT'!O18</f>
        <v>11</v>
      </c>
      <c r="P18" s="15">
        <f>'WEEKLY COMPETITIVE REPORT'!P18/Y4</f>
        <v>27489.41629249519</v>
      </c>
      <c r="Q18" s="15">
        <f>'WEEKLY COMPETITIVE REPORT'!Q18/Y4</f>
        <v>0</v>
      </c>
      <c r="R18" s="23">
        <f>'WEEKLY COMPETITIVE REPORT'!R18</f>
        <v>4389</v>
      </c>
      <c r="S18" s="23">
        <f>'WEEKLY COMPETITIVE REPORT'!S18</f>
        <v>0</v>
      </c>
      <c r="T18" s="65">
        <f>'WEEKLY COMPETITIVE REPORT'!T18</f>
        <v>0</v>
      </c>
      <c r="U18" s="15">
        <f>'WEEKLY COMPETITIVE REPORT'!U18/Y4</f>
        <v>2534.9583066067994</v>
      </c>
      <c r="V18" s="15">
        <f t="shared" si="1"/>
        <v>2499.03784477229</v>
      </c>
      <c r="W18" s="26">
        <f t="shared" si="2"/>
        <v>30024.37459910199</v>
      </c>
      <c r="X18" s="23">
        <f>'WEEKLY COMPETITIVE REPORT'!X18</f>
        <v>378</v>
      </c>
      <c r="Y18" s="57">
        <f>'WEEKLY COMPETITIVE REPORT'!Y18</f>
        <v>4767</v>
      </c>
    </row>
    <row r="19" spans="1:25" ht="12.75">
      <c r="A19" s="51">
        <v>6</v>
      </c>
      <c r="B19" s="4">
        <f>'WEEKLY COMPETITIVE REPORT'!B19</f>
        <v>5</v>
      </c>
      <c r="C19" s="4" t="str">
        <f>'WEEKLY COMPETITIVE REPORT'!C19</f>
        <v>INCEPTION</v>
      </c>
      <c r="D19" s="4" t="str">
        <f>'WEEKLY COMPETITIVE REPORT'!D19</f>
        <v>IZVOR</v>
      </c>
      <c r="E19" s="4" t="str">
        <f>'WEEKLY COMPETITIVE REPORT'!E19</f>
        <v>WB</v>
      </c>
      <c r="F19" s="4" t="str">
        <f>'WEEKLY COMPETITIVE REPORT'!F19</f>
        <v>Blitz</v>
      </c>
      <c r="G19" s="38">
        <f>'WEEKLY COMPETITIVE REPORT'!G19</f>
        <v>6</v>
      </c>
      <c r="H19" s="38">
        <f>'WEEKLY COMPETITIVE REPORT'!H19</f>
        <v>10</v>
      </c>
      <c r="I19" s="15">
        <f>'WEEKLY COMPETITIVE REPORT'!I19/Y4</f>
        <v>12364.336112892881</v>
      </c>
      <c r="J19" s="15">
        <f>'WEEKLY COMPETITIVE REPORT'!J19/Y4</f>
        <v>11612.572161642078</v>
      </c>
      <c r="K19" s="23">
        <f>'WEEKLY COMPETITIVE REPORT'!K19</f>
        <v>1849</v>
      </c>
      <c r="L19" s="23">
        <f>'WEEKLY COMPETITIVE REPORT'!L19</f>
        <v>1745</v>
      </c>
      <c r="M19" s="65">
        <f>'WEEKLY COMPETITIVE REPORT'!M19</f>
        <v>6.473707467962868</v>
      </c>
      <c r="N19" s="15">
        <f t="shared" si="0"/>
        <v>1236.4336112892881</v>
      </c>
      <c r="O19" s="38">
        <f>'WEEKLY COMPETITIVE REPORT'!O19</f>
        <v>10</v>
      </c>
      <c r="P19" s="15">
        <f>'WEEKLY COMPETITIVE REPORT'!P19/Y4</f>
        <v>21567.671584348944</v>
      </c>
      <c r="Q19" s="15">
        <f>'WEEKLY COMPETITIVE REPORT'!Q19/Y4</f>
        <v>25158.434894162925</v>
      </c>
      <c r="R19" s="23">
        <f>'WEEKLY COMPETITIVE REPORT'!R19</f>
        <v>3520</v>
      </c>
      <c r="S19" s="23">
        <f>'WEEKLY COMPETITIVE REPORT'!S19</f>
        <v>4161</v>
      </c>
      <c r="T19" s="65">
        <f>'WEEKLY COMPETITIVE REPORT'!T19</f>
        <v>-14.272602111060124</v>
      </c>
      <c r="U19" s="15">
        <f>'WEEKLY COMPETITIVE REPORT'!U19/Y4</f>
        <v>307815.26619627967</v>
      </c>
      <c r="V19" s="15">
        <f t="shared" si="1"/>
        <v>2156.7671584348946</v>
      </c>
      <c r="W19" s="26">
        <f t="shared" si="2"/>
        <v>329382.9377806286</v>
      </c>
      <c r="X19" s="23">
        <f>'WEEKLY COMPETITIVE REPORT'!X19</f>
        <v>50830</v>
      </c>
      <c r="Y19" s="57">
        <f>'WEEKLY COMPETITIVE REPORT'!Y19</f>
        <v>54350</v>
      </c>
    </row>
    <row r="20" spans="1:25" ht="12.75">
      <c r="A20" s="52">
        <v>7</v>
      </c>
      <c r="B20" s="4">
        <f>'WEEKLY COMPETITIVE REPORT'!B20</f>
        <v>6</v>
      </c>
      <c r="C20" s="4" t="str">
        <f>'WEEKLY COMPETITIVE REPORT'!C20</f>
        <v>GET HIM TO THE GREEK</v>
      </c>
      <c r="D20" s="4" t="str">
        <f>'WEEKLY COMPETITIVE REPORT'!D20</f>
        <v>SUPERŽUR</v>
      </c>
      <c r="E20" s="4" t="str">
        <f>'WEEKLY COMPETITIVE REPORT'!E20</f>
        <v>UNI</v>
      </c>
      <c r="F20" s="4" t="str">
        <f>'WEEKLY COMPETITIVE REPORT'!F20</f>
        <v>Karantanija</v>
      </c>
      <c r="G20" s="38">
        <f>'WEEKLY COMPETITIVE REPORT'!G20</f>
        <v>4</v>
      </c>
      <c r="H20" s="38">
        <f>'WEEKLY COMPETITIVE REPORT'!H20</f>
        <v>9</v>
      </c>
      <c r="I20" s="15">
        <f>'WEEKLY COMPETITIVE REPORT'!I20/Y4</f>
        <v>11642.078255291854</v>
      </c>
      <c r="J20" s="15">
        <f>'WEEKLY COMPETITIVE REPORT'!J20/Y4</f>
        <v>10455.420141116101</v>
      </c>
      <c r="K20" s="23">
        <f>'WEEKLY COMPETITIVE REPORT'!K20</f>
        <v>1947</v>
      </c>
      <c r="L20" s="23">
        <f>'WEEKLY COMPETITIVE REPORT'!L20</f>
        <v>1744</v>
      </c>
      <c r="M20" s="65">
        <f>'WEEKLY COMPETITIVE REPORT'!M20</f>
        <v>11.34969325153375</v>
      </c>
      <c r="N20" s="15">
        <f t="shared" si="0"/>
        <v>1293.5642505879837</v>
      </c>
      <c r="O20" s="38">
        <f>'WEEKLY COMPETITIVE REPORT'!O20</f>
        <v>9</v>
      </c>
      <c r="P20" s="15">
        <f>'WEEKLY COMPETITIVE REPORT'!P20/Y4</f>
        <v>20047.46632456703</v>
      </c>
      <c r="Q20" s="15">
        <f>'WEEKLY COMPETITIVE REPORT'!Q20/Y4</f>
        <v>22327.132777421426</v>
      </c>
      <c r="R20" s="23">
        <f>'WEEKLY COMPETITIVE REPORT'!R20</f>
        <v>3761</v>
      </c>
      <c r="S20" s="23">
        <f>'WEEKLY COMPETITIVE REPORT'!S20</f>
        <v>4209</v>
      </c>
      <c r="T20" s="65">
        <f>'WEEKLY COMPETITIVE REPORT'!T20</f>
        <v>-10.210296483566992</v>
      </c>
      <c r="U20" s="15">
        <f>'WEEKLY COMPETITIVE REPORT'!U20/Y4</f>
        <v>98375.88197562541</v>
      </c>
      <c r="V20" s="15">
        <f t="shared" si="1"/>
        <v>2227.496258285226</v>
      </c>
      <c r="W20" s="26">
        <f t="shared" si="2"/>
        <v>118423.34830019245</v>
      </c>
      <c r="X20" s="23">
        <f>'WEEKLY COMPETITIVE REPORT'!X20</f>
        <v>18247</v>
      </c>
      <c r="Y20" s="57">
        <f>'WEEKLY COMPETITIVE REPORT'!Y20</f>
        <v>22008</v>
      </c>
    </row>
    <row r="21" spans="1:25" ht="12.75">
      <c r="A21" s="51">
        <v>8</v>
      </c>
      <c r="B21" s="4">
        <f>'WEEKLY COMPETITIVE REPORT'!B21</f>
        <v>8</v>
      </c>
      <c r="C21" s="4" t="str">
        <f>'WEEKLY COMPETITIVE REPORT'!C21</f>
        <v>KNIGHT &amp; DAY</v>
      </c>
      <c r="D21" s="4" t="str">
        <f>'WEEKLY COMPETITIVE REPORT'!D21</f>
        <v>KOT NOČ IN DAN</v>
      </c>
      <c r="E21" s="4" t="str">
        <f>'WEEKLY COMPETITIVE REPORT'!E21</f>
        <v>FOX</v>
      </c>
      <c r="F21" s="4" t="str">
        <f>'WEEKLY COMPETITIVE REPORT'!F21</f>
        <v>CF</v>
      </c>
      <c r="G21" s="38">
        <f>'WEEKLY COMPETITIVE REPORT'!G21</f>
        <v>5</v>
      </c>
      <c r="H21" s="38">
        <f>'WEEKLY COMPETITIVE REPORT'!H21</f>
        <v>12</v>
      </c>
      <c r="I21" s="15">
        <f>'WEEKLY COMPETITIVE REPORT'!I21/Y4</f>
        <v>9702.373316228352</v>
      </c>
      <c r="J21" s="15">
        <f>'WEEKLY COMPETITIVE REPORT'!J21/Y4</f>
        <v>9794.740218088518</v>
      </c>
      <c r="K21" s="23">
        <f>'WEEKLY COMPETITIVE REPORT'!K21</f>
        <v>1592</v>
      </c>
      <c r="L21" s="23">
        <f>'WEEKLY COMPETITIVE REPORT'!L21</f>
        <v>1632</v>
      </c>
      <c r="M21" s="65">
        <f>'WEEKLY COMPETITIVE REPORT'!M21</f>
        <v>-0.9430255402750447</v>
      </c>
      <c r="N21" s="15">
        <f aca="true" t="shared" si="3" ref="N21:N33">I21/H21</f>
        <v>808.5311096856959</v>
      </c>
      <c r="O21" s="38">
        <f>'WEEKLY COMPETITIVE REPORT'!O21</f>
        <v>12</v>
      </c>
      <c r="P21" s="15">
        <f>'WEEKLY COMPETITIVE REPORT'!P21/Y4</f>
        <v>15780.628608082105</v>
      </c>
      <c r="Q21" s="15">
        <f>'WEEKLY COMPETITIVE REPORT'!Q21/Y4</f>
        <v>19223.86144964721</v>
      </c>
      <c r="R21" s="23">
        <f>'WEEKLY COMPETITIVE REPORT'!R21</f>
        <v>2859</v>
      </c>
      <c r="S21" s="23">
        <f>'WEEKLY COMPETITIVE REPORT'!S21</f>
        <v>3577</v>
      </c>
      <c r="T21" s="65">
        <f>'WEEKLY COMPETITIVE REPORT'!T21</f>
        <v>-17.911244577911248</v>
      </c>
      <c r="U21" s="15">
        <f>'WEEKLY COMPETITIVE REPORT'!U21/Y4</f>
        <v>200183.4509300834</v>
      </c>
      <c r="V21" s="15">
        <f aca="true" t="shared" si="4" ref="V21:V33">P21/O21</f>
        <v>1315.052384006842</v>
      </c>
      <c r="W21" s="26">
        <f aca="true" t="shared" si="5" ref="W21:W33">P21+U21</f>
        <v>215964.0795381655</v>
      </c>
      <c r="X21" s="23">
        <f>'WEEKLY COMPETITIVE REPORT'!X21</f>
        <v>36061</v>
      </c>
      <c r="Y21" s="57">
        <f>'WEEKLY COMPETITIVE REPORT'!Y21</f>
        <v>38920</v>
      </c>
    </row>
    <row r="22" spans="1:25" ht="12.75">
      <c r="A22" s="51">
        <v>9</v>
      </c>
      <c r="B22" s="4">
        <f>'WEEKLY COMPETITIVE REPORT'!B22</f>
        <v>7</v>
      </c>
      <c r="C22" s="4" t="str">
        <f>'WEEKLY COMPETITIVE REPORT'!C22</f>
        <v>THE LAST AIRBENDER</v>
      </c>
      <c r="D22" s="4" t="str">
        <f>'WEEKLY COMPETITIVE REPORT'!D22</f>
        <v>ZADNJI GOSPODAR VETRA</v>
      </c>
      <c r="E22" s="4" t="str">
        <f>'WEEKLY COMPETITIVE REPORT'!E22</f>
        <v>PAR</v>
      </c>
      <c r="F22" s="4" t="str">
        <f>'WEEKLY COMPETITIVE REPORT'!F22</f>
        <v>Karantanija</v>
      </c>
      <c r="G22" s="38">
        <f>'WEEKLY COMPETITIVE REPORT'!G22</f>
        <v>4</v>
      </c>
      <c r="H22" s="38">
        <f>'WEEKLY COMPETITIVE REPORT'!H22</f>
        <v>17</v>
      </c>
      <c r="I22" s="15">
        <f>'WEEKLY COMPETITIVE REPORT'!I22/Y4</f>
        <v>8968.569595894805</v>
      </c>
      <c r="J22" s="15">
        <f>'WEEKLY COMPETITIVE REPORT'!J22/Y4</f>
        <v>9719.05067350866</v>
      </c>
      <c r="K22" s="23">
        <f>'WEEKLY COMPETITIVE REPORT'!K22</f>
        <v>1295</v>
      </c>
      <c r="L22" s="23">
        <f>'WEEKLY COMPETITIVE REPORT'!L22</f>
        <v>1386</v>
      </c>
      <c r="M22" s="65">
        <f>'WEEKLY COMPETITIVE REPORT'!M22</f>
        <v>-7.721752903907074</v>
      </c>
      <c r="N22" s="15">
        <f t="shared" si="3"/>
        <v>527.5629174055767</v>
      </c>
      <c r="O22" s="38">
        <f>'WEEKLY COMPETITIVE REPORT'!O22</f>
        <v>17</v>
      </c>
      <c r="P22" s="15">
        <f>'WEEKLY COMPETITIVE REPORT'!P22/Y4</f>
        <v>15232.841565105839</v>
      </c>
      <c r="Q22" s="15">
        <f>'WEEKLY COMPETITIVE REPORT'!Q22/Y4</f>
        <v>19796.023091725467</v>
      </c>
      <c r="R22" s="23">
        <f>'WEEKLY COMPETITIVE REPORT'!R22</f>
        <v>2458</v>
      </c>
      <c r="S22" s="23">
        <f>'WEEKLY COMPETITIVE REPORT'!S22</f>
        <v>3144</v>
      </c>
      <c r="T22" s="65">
        <f>'WEEKLY COMPETITIVE REPORT'!T22</f>
        <v>-23.05100123128767</v>
      </c>
      <c r="U22" s="15">
        <f>'WEEKLY COMPETITIVE REPORT'!U22/Y4</f>
        <v>154034.63758819757</v>
      </c>
      <c r="V22" s="15">
        <f t="shared" si="4"/>
        <v>896.0495038297552</v>
      </c>
      <c r="W22" s="26">
        <f t="shared" si="5"/>
        <v>169267.4791533034</v>
      </c>
      <c r="X22" s="23">
        <f>'WEEKLY COMPETITIVE REPORT'!X22</f>
        <v>24466</v>
      </c>
      <c r="Y22" s="57">
        <f>'WEEKLY COMPETITIVE REPORT'!Y22</f>
        <v>26924</v>
      </c>
    </row>
    <row r="23" spans="1:25" ht="12.75">
      <c r="A23" s="51">
        <v>10</v>
      </c>
      <c r="B23" s="4" t="str">
        <f>'WEEKLY COMPETITIVE REPORT'!B23</f>
        <v>New</v>
      </c>
      <c r="C23" s="4" t="str">
        <f>'WEEKLY COMPETITIVE REPORT'!C23</f>
        <v>THE KINGS OF MYKONOS</v>
      </c>
      <c r="D23" s="4" t="str">
        <f>'WEEKLY COMPETITIVE REPORT'!D23</f>
        <v>CARJA MIKONOSA</v>
      </c>
      <c r="E23" s="4" t="str">
        <f>'WEEKLY COMPETITIVE REPORT'!E23</f>
        <v>INDEP</v>
      </c>
      <c r="F23" s="4" t="str">
        <f>'WEEKLY COMPETITIVE REPORT'!F23</f>
        <v>Kolosej</v>
      </c>
      <c r="G23" s="38">
        <f>'WEEKLY COMPETITIVE REPORT'!G23</f>
        <v>1</v>
      </c>
      <c r="H23" s="38">
        <f>'WEEKLY COMPETITIVE REPORT'!H23</f>
        <v>3</v>
      </c>
      <c r="I23" s="15">
        <f>'WEEKLY COMPETITIVE REPORT'!I23/Y4</f>
        <v>7352.148813341886</v>
      </c>
      <c r="J23" s="15">
        <f>'WEEKLY COMPETITIVE REPORT'!J23/Y4</f>
        <v>0</v>
      </c>
      <c r="K23" s="23">
        <f>'WEEKLY COMPETITIVE REPORT'!K23</f>
        <v>1141</v>
      </c>
      <c r="L23" s="23">
        <f>'WEEKLY COMPETITIVE REPORT'!L23</f>
        <v>0</v>
      </c>
      <c r="M23" s="65">
        <f>'WEEKLY COMPETITIVE REPORT'!M23</f>
        <v>0</v>
      </c>
      <c r="N23" s="15">
        <f t="shared" si="3"/>
        <v>2450.716271113962</v>
      </c>
      <c r="O23" s="38">
        <f>'WEEKLY COMPETITIVE REPORT'!O23</f>
        <v>3</v>
      </c>
      <c r="P23" s="15">
        <f>'WEEKLY COMPETITIVE REPORT'!P23/Y4</f>
        <v>12112.892880051315</v>
      </c>
      <c r="Q23" s="15">
        <f>'WEEKLY COMPETITIVE REPORT'!Q23/Y4</f>
        <v>0</v>
      </c>
      <c r="R23" s="23">
        <f>'WEEKLY COMPETITIVE REPORT'!R23</f>
        <v>2094</v>
      </c>
      <c r="S23" s="23">
        <f>'WEEKLY COMPETITIVE REPORT'!S23</f>
        <v>0</v>
      </c>
      <c r="T23" s="65">
        <f>'WEEKLY COMPETITIVE REPORT'!T23</f>
        <v>0</v>
      </c>
      <c r="U23" s="15">
        <f>'WEEKLY COMPETITIVE REPORT'!U23/Y4</f>
        <v>419.4996792815908</v>
      </c>
      <c r="V23" s="15">
        <f t="shared" si="4"/>
        <v>4037.630960017105</v>
      </c>
      <c r="W23" s="26">
        <f t="shared" si="5"/>
        <v>12532.392559332906</v>
      </c>
      <c r="X23" s="23">
        <f>'WEEKLY COMPETITIVE REPORT'!X23</f>
        <v>201</v>
      </c>
      <c r="Y23" s="57">
        <f>'WEEKLY COMPETITIVE REPORT'!Y23</f>
        <v>2295</v>
      </c>
    </row>
    <row r="24" spans="1:25" ht="12.75">
      <c r="A24" s="51">
        <v>11</v>
      </c>
      <c r="B24" s="4">
        <f>'WEEKLY COMPETITIVE REPORT'!B24</f>
        <v>9</v>
      </c>
      <c r="C24" s="4" t="str">
        <f>'WEEKLY COMPETITIVE REPORT'!C24</f>
        <v>GROWN UPS</v>
      </c>
      <c r="D24" s="4" t="str">
        <f>'WEEKLY COMPETITIVE REPORT'!D24</f>
        <v>ODRASLI</v>
      </c>
      <c r="E24" s="4" t="str">
        <f>'WEEKLY COMPETITIVE REPORT'!E24</f>
        <v>SONY</v>
      </c>
      <c r="F24" s="4" t="str">
        <f>'WEEKLY COMPETITIVE REPORT'!F24</f>
        <v>CF</v>
      </c>
      <c r="G24" s="38">
        <f>'WEEKLY COMPETITIVE REPORT'!G24</f>
        <v>7</v>
      </c>
      <c r="H24" s="38">
        <f>'WEEKLY COMPETITIVE REPORT'!H24</f>
        <v>7</v>
      </c>
      <c r="I24" s="15">
        <f>'WEEKLY COMPETITIVE REPORT'!I24/Y4</f>
        <v>6401.539448364337</v>
      </c>
      <c r="J24" s="15">
        <f>'WEEKLY COMPETITIVE REPORT'!J24/Y4</f>
        <v>6483.643361128929</v>
      </c>
      <c r="K24" s="23">
        <f>'WEEKLY COMPETITIVE REPORT'!K24</f>
        <v>1097</v>
      </c>
      <c r="L24" s="23">
        <f>'WEEKLY COMPETITIVE REPORT'!L24</f>
        <v>1118</v>
      </c>
      <c r="M24" s="65">
        <f>'WEEKLY COMPETITIVE REPORT'!M24</f>
        <v>-1.2663237039968323</v>
      </c>
      <c r="N24" s="15">
        <f t="shared" si="3"/>
        <v>914.5056354806195</v>
      </c>
      <c r="O24" s="38">
        <f>'WEEKLY COMPETITIVE REPORT'!O24</f>
        <v>7</v>
      </c>
      <c r="P24" s="15">
        <f>'WEEKLY COMPETITIVE REPORT'!P24/Y4</f>
        <v>10459.26876202694</v>
      </c>
      <c r="Q24" s="15">
        <f>'WEEKLY COMPETITIVE REPORT'!Q24/Y4</f>
        <v>12337.395766516998</v>
      </c>
      <c r="R24" s="23">
        <f>'WEEKLY COMPETITIVE REPORT'!R24</f>
        <v>1956</v>
      </c>
      <c r="S24" s="23">
        <f>'WEEKLY COMPETITIVE REPORT'!S24</f>
        <v>2245</v>
      </c>
      <c r="T24" s="65">
        <f>'WEEKLY COMPETITIVE REPORT'!T24</f>
        <v>-15.22304252885516</v>
      </c>
      <c r="U24" s="15">
        <f>'WEEKLY COMPETITIVE REPORT'!U24/Y4</f>
        <v>237427.83835792175</v>
      </c>
      <c r="V24" s="15">
        <f t="shared" si="4"/>
        <v>1494.1812517181345</v>
      </c>
      <c r="W24" s="26">
        <f t="shared" si="5"/>
        <v>247887.1071199487</v>
      </c>
      <c r="X24" s="23">
        <f>'WEEKLY COMPETITIVE REPORT'!X24</f>
        <v>43586</v>
      </c>
      <c r="Y24" s="57">
        <f>'WEEKLY COMPETITIVE REPORT'!Y24</f>
        <v>45542</v>
      </c>
    </row>
    <row r="25" spans="1:25" ht="12.75">
      <c r="A25" s="51">
        <v>12</v>
      </c>
      <c r="B25" s="4">
        <f>'WEEKLY COMPETITIVE REPORT'!B25</f>
        <v>10</v>
      </c>
      <c r="C25" s="4" t="str">
        <f>'WEEKLY COMPETITIVE REPORT'!C25</f>
        <v>A-TEAM</v>
      </c>
      <c r="D25" s="4" t="str">
        <f>'WEEKLY COMPETITIVE REPORT'!D25</f>
        <v>A-EKIPA</v>
      </c>
      <c r="E25" s="4" t="str">
        <f>'WEEKLY COMPETITIVE REPORT'!E25</f>
        <v>FOX</v>
      </c>
      <c r="F25" s="4" t="str">
        <f>'WEEKLY COMPETITIVE REPORT'!F25</f>
        <v>CF</v>
      </c>
      <c r="G25" s="38">
        <f>'WEEKLY COMPETITIVE REPORT'!G25</f>
        <v>3</v>
      </c>
      <c r="H25" s="38">
        <f>'WEEKLY COMPETITIVE REPORT'!H25</f>
        <v>7</v>
      </c>
      <c r="I25" s="15">
        <f>'WEEKLY COMPETITIVE REPORT'!I25/Y4</f>
        <v>6202.694034637589</v>
      </c>
      <c r="J25" s="15">
        <f>'WEEKLY COMPETITIVE REPORT'!J25/Y4</f>
        <v>5468.890314304042</v>
      </c>
      <c r="K25" s="23">
        <f>'WEEKLY COMPETITIVE REPORT'!K25</f>
        <v>985</v>
      </c>
      <c r="L25" s="23">
        <f>'WEEKLY COMPETITIVE REPORT'!L25</f>
        <v>875</v>
      </c>
      <c r="M25" s="65">
        <f>'WEEKLY COMPETITIVE REPORT'!M25</f>
        <v>13.417780905465634</v>
      </c>
      <c r="N25" s="15">
        <f t="shared" si="3"/>
        <v>886.0991478053699</v>
      </c>
      <c r="O25" s="38">
        <f>'WEEKLY COMPETITIVE REPORT'!O25</f>
        <v>7</v>
      </c>
      <c r="P25" s="15">
        <f>'WEEKLY COMPETITIVE REPORT'!P25/Y4</f>
        <v>10197.5625400898</v>
      </c>
      <c r="Q25" s="15">
        <f>'WEEKLY COMPETITIVE REPORT'!Q25/Y4</f>
        <v>10524.695317511225</v>
      </c>
      <c r="R25" s="23">
        <f>'WEEKLY COMPETITIVE REPORT'!R25</f>
        <v>1855</v>
      </c>
      <c r="S25" s="23">
        <f>'WEEKLY COMPETITIVE REPORT'!S25</f>
        <v>1948</v>
      </c>
      <c r="T25" s="65">
        <f>'WEEKLY COMPETITIVE REPORT'!T25</f>
        <v>-3.1082398829839093</v>
      </c>
      <c r="U25" s="15">
        <f>'WEEKLY COMPETITIVE REPORT'!U25/Y4</f>
        <v>40239.89737010904</v>
      </c>
      <c r="V25" s="15">
        <f t="shared" si="4"/>
        <v>1456.7946485842572</v>
      </c>
      <c r="W25" s="26">
        <f t="shared" si="5"/>
        <v>50437.45991019884</v>
      </c>
      <c r="X25" s="23">
        <f>'WEEKLY COMPETITIVE REPORT'!X25</f>
        <v>7264</v>
      </c>
      <c r="Y25" s="57">
        <f>'WEEKLY COMPETITIVE REPORT'!Y25</f>
        <v>9119</v>
      </c>
    </row>
    <row r="26" spans="1:25" ht="12.75" customHeight="1">
      <c r="A26" s="51">
        <v>13</v>
      </c>
      <c r="B26" s="4" t="str">
        <f>'WEEKLY COMPETITIVE REPORT'!B26</f>
        <v>New</v>
      </c>
      <c r="C26" s="4" t="str">
        <f>'WEEKLY COMPETITIVE REPORT'!C26</f>
        <v>MOTHER AND CHILD</v>
      </c>
      <c r="D26" s="4" t="str">
        <f>'WEEKLY COMPETITIVE REPORT'!D26</f>
        <v>MATI IN HCI</v>
      </c>
      <c r="E26" s="4" t="str">
        <f>'WEEKLY COMPETITIVE REPORT'!E26</f>
        <v>INDEP</v>
      </c>
      <c r="F26" s="4" t="str">
        <f>'WEEKLY COMPETITIVE REPORT'!F26</f>
        <v>Karantanija</v>
      </c>
      <c r="G26" s="38">
        <f>'WEEKLY COMPETITIVE REPORT'!G26</f>
        <v>1</v>
      </c>
      <c r="H26" s="38">
        <f>'WEEKLY COMPETITIVE REPORT'!H26</f>
        <v>5</v>
      </c>
      <c r="I26" s="15">
        <f>'WEEKLY COMPETITIVE REPORT'!I26/Y4</f>
        <v>4187.2995509942275</v>
      </c>
      <c r="J26" s="15">
        <f>'WEEKLY COMPETITIVE REPORT'!J26/Y4</f>
        <v>0</v>
      </c>
      <c r="K26" s="23">
        <f>'WEEKLY COMPETITIVE REPORT'!K26</f>
        <v>617</v>
      </c>
      <c r="L26" s="23">
        <f>'WEEKLY COMPETITIVE REPORT'!L26</f>
        <v>0</v>
      </c>
      <c r="M26" s="65">
        <f>'WEEKLY COMPETITIVE REPORT'!M26</f>
        <v>0</v>
      </c>
      <c r="N26" s="15">
        <f t="shared" si="3"/>
        <v>837.4599101988455</v>
      </c>
      <c r="O26" s="38">
        <f>'WEEKLY COMPETITIVE REPORT'!O26</f>
        <v>5</v>
      </c>
      <c r="P26" s="15">
        <f>'WEEKLY COMPETITIVE REPORT'!P26/Y4</f>
        <v>7021.167415009621</v>
      </c>
      <c r="Q26" s="15">
        <f>'WEEKLY COMPETITIVE REPORT'!Q26/Y4</f>
        <v>0</v>
      </c>
      <c r="R26" s="23">
        <f>'WEEKLY COMPETITIVE REPORT'!R26</f>
        <v>1175</v>
      </c>
      <c r="S26" s="23">
        <f>'WEEKLY COMPETITIVE REPORT'!S26</f>
        <v>0</v>
      </c>
      <c r="T26" s="65">
        <f>'WEEKLY COMPETITIVE REPORT'!T26</f>
        <v>0</v>
      </c>
      <c r="U26" s="15">
        <f>'WEEKLY COMPETITIVE REPORT'!U26/Y4</f>
        <v>4522.129570237332</v>
      </c>
      <c r="V26" s="15">
        <f t="shared" si="4"/>
        <v>1404.2334830019242</v>
      </c>
      <c r="W26" s="26">
        <f t="shared" si="5"/>
        <v>11543.296985246954</v>
      </c>
      <c r="X26" s="23">
        <f>'WEEKLY COMPETITIVE REPORT'!X26</f>
        <v>842</v>
      </c>
      <c r="Y26" s="57">
        <f>'WEEKLY COMPETITIVE REPORT'!Y26</f>
        <v>2017</v>
      </c>
    </row>
    <row r="27" spans="1:25" ht="12.75" customHeight="1">
      <c r="A27" s="51">
        <v>14</v>
      </c>
      <c r="B27" s="4">
        <f>'WEEKLY COMPETITIVE REPORT'!B27</f>
        <v>11</v>
      </c>
      <c r="C27" s="4" t="str">
        <f>'WEEKLY COMPETITIVE REPORT'!C27</f>
        <v>THE TWILIGHT SAGA: ECLIPSE</v>
      </c>
      <c r="D27" s="4" t="str">
        <f>'WEEKLY COMPETITIVE REPORT'!D27</f>
        <v>MRK</v>
      </c>
      <c r="E27" s="4" t="str">
        <f>'WEEKLY COMPETITIVE REPORT'!E27</f>
        <v>INDEP</v>
      </c>
      <c r="F27" s="4" t="str">
        <f>'WEEKLY COMPETITIVE REPORT'!F27</f>
        <v>Blitz</v>
      </c>
      <c r="G27" s="38">
        <f>'WEEKLY COMPETITIVE REPORT'!G27</f>
        <v>9</v>
      </c>
      <c r="H27" s="38">
        <f>'WEEKLY COMPETITIVE REPORT'!H27</f>
        <v>13</v>
      </c>
      <c r="I27" s="15">
        <f>'WEEKLY COMPETITIVE REPORT'!I27/Y4</f>
        <v>1579.2174470814625</v>
      </c>
      <c r="J27" s="15">
        <f>'WEEKLY COMPETITIVE REPORT'!J27/Y17</f>
        <v>0.058453570107288196</v>
      </c>
      <c r="K27" s="23">
        <f>'WEEKLY COMPETITIVE REPORT'!K27</f>
        <v>301</v>
      </c>
      <c r="L27" s="23">
        <f>'WEEKLY COMPETITIVE REPORT'!L27</f>
        <v>262</v>
      </c>
      <c r="M27" s="65">
        <f>'WEEKLY COMPETITIVE REPORT'!M27</f>
        <v>-2.6107594936708836</v>
      </c>
      <c r="N27" s="15">
        <f t="shared" si="3"/>
        <v>121.4782651601125</v>
      </c>
      <c r="O27" s="38">
        <f>'WEEKLY COMPETITIVE REPORT'!O27</f>
        <v>13</v>
      </c>
      <c r="P27" s="15">
        <f>'WEEKLY COMPETITIVE REPORT'!P27/Y4</f>
        <v>2422.0654265554845</v>
      </c>
      <c r="Q27" s="15">
        <f>'WEEKLY COMPETITIVE REPORT'!Q27/Y17</f>
        <v>0.11288383277839438</v>
      </c>
      <c r="R27" s="23">
        <f>'WEEKLY COMPETITIVE REPORT'!R27</f>
        <v>447</v>
      </c>
      <c r="S27" s="23">
        <f>'WEEKLY COMPETITIVE REPORT'!S27</f>
        <v>530</v>
      </c>
      <c r="T27" s="65">
        <f>'WEEKLY COMPETITIVE REPORT'!T27</f>
        <v>-22.654649733715686</v>
      </c>
      <c r="U27" s="15">
        <f>'WEEKLY COMPETITIVE REPORT'!U27/Y17</f>
        <v>11.617785793562708</v>
      </c>
      <c r="V27" s="15">
        <f t="shared" si="4"/>
        <v>186.31272511965264</v>
      </c>
      <c r="W27" s="26">
        <f t="shared" si="5"/>
        <v>2433.683212349047</v>
      </c>
      <c r="X27" s="23">
        <f>'WEEKLY COMPETITIVE REPORT'!X27</f>
        <v>57538</v>
      </c>
      <c r="Y27" s="57">
        <f>'WEEKLY COMPETITIVE REPORT'!Y27</f>
        <v>57985</v>
      </c>
    </row>
    <row r="28" spans="1:25" ht="12.75">
      <c r="A28" s="51">
        <v>15</v>
      </c>
      <c r="B28" s="4">
        <f>'WEEKLY COMPETITIVE REPORT'!B28</f>
        <v>14</v>
      </c>
      <c r="C28" s="4" t="str">
        <f>'WEEKLY COMPETITIVE REPORT'!C28</f>
        <v>GHOST WRITER</v>
      </c>
      <c r="D28" s="4" t="str">
        <f>'WEEKLY COMPETITIVE REPORT'!D28</f>
        <v>PISATELJ V SENCI</v>
      </c>
      <c r="E28" s="4" t="str">
        <f>'WEEKLY COMPETITIVE REPORT'!E28</f>
        <v>INDEP</v>
      </c>
      <c r="F28" s="4" t="str">
        <f>'WEEKLY COMPETITIVE REPORT'!F28</f>
        <v>CF</v>
      </c>
      <c r="G28" s="38">
        <f>'WEEKLY COMPETITIVE REPORT'!G28</f>
        <v>7</v>
      </c>
      <c r="H28" s="38">
        <f>'WEEKLY COMPETITIVE REPORT'!H28</f>
        <v>1</v>
      </c>
      <c r="I28" s="15">
        <f>'WEEKLY COMPETITIVE REPORT'!I28/Y4</f>
        <v>805.6446440025658</v>
      </c>
      <c r="J28" s="15">
        <f>'WEEKLY COMPETITIVE REPORT'!J28/Y17</f>
        <v>0.023122456529781725</v>
      </c>
      <c r="K28" s="23">
        <f>'WEEKLY COMPETITIVE REPORT'!K28</f>
        <v>108</v>
      </c>
      <c r="L28" s="23">
        <f>'WEEKLY COMPETITIVE REPORT'!L28</f>
        <v>86</v>
      </c>
      <c r="M28" s="65">
        <f>'WEEKLY COMPETITIVE REPORT'!M28</f>
        <v>25.599999999999994</v>
      </c>
      <c r="N28" s="15">
        <f t="shared" si="3"/>
        <v>805.6446440025658</v>
      </c>
      <c r="O28" s="38">
        <f>'WEEKLY COMPETITIVE REPORT'!O28</f>
        <v>1</v>
      </c>
      <c r="P28" s="15">
        <f>'WEEKLY COMPETITIVE REPORT'!P28/Y4</f>
        <v>1295.7023733162284</v>
      </c>
      <c r="Q28" s="15">
        <f>'WEEKLY COMPETITIVE REPORT'!Q28/Y17</f>
        <v>0.049019607843137254</v>
      </c>
      <c r="R28" s="23">
        <f>'WEEKLY COMPETITIVE REPORT'!R28</f>
        <v>196</v>
      </c>
      <c r="S28" s="23">
        <f>'WEEKLY COMPETITIVE REPORT'!S28</f>
        <v>193</v>
      </c>
      <c r="T28" s="65">
        <f>'WEEKLY COMPETITIVE REPORT'!T28</f>
        <v>-4.716981132075475</v>
      </c>
      <c r="U28" s="15">
        <f>'WEEKLY COMPETITIVE REPORT'!U28/Y17</f>
        <v>0.9255456899741028</v>
      </c>
      <c r="V28" s="15">
        <f t="shared" si="4"/>
        <v>1295.7023733162284</v>
      </c>
      <c r="W28" s="26">
        <f t="shared" si="5"/>
        <v>1296.6279190062025</v>
      </c>
      <c r="X28" s="23">
        <f>'WEEKLY COMPETITIVE REPORT'!X28</f>
        <v>3724</v>
      </c>
      <c r="Y28" s="57">
        <f>'WEEKLY COMPETITIVE REPORT'!Y28</f>
        <v>3920</v>
      </c>
    </row>
    <row r="29" spans="1:25" ht="12.75">
      <c r="A29" s="51">
        <v>16</v>
      </c>
      <c r="B29" s="4">
        <f>'WEEKLY COMPETITIVE REPORT'!B29</f>
        <v>13</v>
      </c>
      <c r="C29" s="4" t="str">
        <f>'WEEKLY COMPETITIVE REPORT'!C29</f>
        <v>THE ROAD</v>
      </c>
      <c r="D29" s="4" t="str">
        <f>'WEEKLY COMPETITIVE REPORT'!D29</f>
        <v>CESTA</v>
      </c>
      <c r="E29" s="4" t="str">
        <f>'WEEKLY COMPETITIVE REPORT'!E29</f>
        <v>INDEP</v>
      </c>
      <c r="F29" s="4" t="str">
        <f>'WEEKLY COMPETITIVE REPORT'!F29</f>
        <v>Cinemania</v>
      </c>
      <c r="G29" s="38">
        <f>'WEEKLY COMPETITIVE REPORT'!G29</f>
        <v>3</v>
      </c>
      <c r="H29" s="38">
        <f>'WEEKLY COMPETITIVE REPORT'!H29</f>
        <v>1</v>
      </c>
      <c r="I29" s="15">
        <f>'WEEKLY COMPETITIVE REPORT'!I29/Y4</f>
        <v>790.2501603592046</v>
      </c>
      <c r="J29" s="15">
        <f>'WEEKLY COMPETITIVE REPORT'!J29/Y17</f>
        <v>0.031446540880503145</v>
      </c>
      <c r="K29" s="23">
        <f>'WEEKLY COMPETITIVE REPORT'!K29</f>
        <v>129</v>
      </c>
      <c r="L29" s="23">
        <f>'WEEKLY COMPETITIVE REPORT'!L29</f>
        <v>145</v>
      </c>
      <c r="M29" s="65">
        <f>'WEEKLY COMPETITIVE REPORT'!M29</f>
        <v>-9.411764705882348</v>
      </c>
      <c r="N29" s="15">
        <f t="shared" si="3"/>
        <v>790.2501603592046</v>
      </c>
      <c r="O29" s="38">
        <f>'WEEKLY COMPETITIVE REPORT'!O29</f>
        <v>1</v>
      </c>
      <c r="P29" s="15">
        <f>'WEEKLY COMPETITIVE REPORT'!P29/Y4</f>
        <v>790.2501603592046</v>
      </c>
      <c r="Q29" s="15">
        <f>'WEEKLY COMPETITIVE REPORT'!Q29/Y17</f>
        <v>0.04971328153903071</v>
      </c>
      <c r="R29" s="23">
        <f>'WEEKLY COMPETITIVE REPORT'!R29</f>
        <v>129</v>
      </c>
      <c r="S29" s="23">
        <f>'WEEKLY COMPETITIVE REPORT'!S29</f>
        <v>233</v>
      </c>
      <c r="T29" s="65">
        <f>'WEEKLY COMPETITIVE REPORT'!T29</f>
        <v>-42.69767441860465</v>
      </c>
      <c r="U29" s="15">
        <f>'WEEKLY COMPETITIVE REPORT'!U29/Y4</f>
        <v>6209.108402822322</v>
      </c>
      <c r="V29" s="15">
        <f t="shared" si="4"/>
        <v>790.2501603592046</v>
      </c>
      <c r="W29" s="26">
        <f t="shared" si="5"/>
        <v>6999.358563181527</v>
      </c>
      <c r="X29" s="23">
        <f>'WEEKLY COMPETITIVE REPORT'!X29</f>
        <v>1105</v>
      </c>
      <c r="Y29" s="57">
        <f>'WEEKLY COMPETITIVE REPORT'!Y29</f>
        <v>1234</v>
      </c>
    </row>
    <row r="30" spans="1:25" ht="12.75">
      <c r="A30" s="52">
        <v>17</v>
      </c>
      <c r="B30" s="4">
        <f>'WEEKLY COMPETITIVE REPORT'!B30</f>
        <v>16</v>
      </c>
      <c r="C30" s="4" t="str">
        <f>'WEEKLY COMPETITIVE REPORT'!C30</f>
        <v>A NIGHTMARE ON ELM STREET</v>
      </c>
      <c r="D30" s="4" t="str">
        <f>'WEEKLY COMPETITIVE REPORT'!D30</f>
        <v>MORA V ULICI BRESTOV</v>
      </c>
      <c r="E30" s="4" t="str">
        <f>'WEEKLY COMPETITIVE REPORT'!E30</f>
        <v>WB</v>
      </c>
      <c r="F30" s="4" t="str">
        <f>'WEEKLY COMPETITIVE REPORT'!F30</f>
        <v>Blitz</v>
      </c>
      <c r="G30" s="38">
        <f>'WEEKLY COMPETITIVE REPORT'!G30</f>
        <v>10</v>
      </c>
      <c r="H30" s="38">
        <f>'WEEKLY COMPETITIVE REPORT'!H30</f>
        <v>6</v>
      </c>
      <c r="I30" s="15">
        <f>'WEEKLY COMPETITIVE REPORT'!I30/Y4</f>
        <v>144.96472097498398</v>
      </c>
      <c r="J30" s="15">
        <f>'WEEKLY COMPETITIVE REPORT'!J30/Y17</f>
        <v>0.011330003699593045</v>
      </c>
      <c r="K30" s="23">
        <f>'WEEKLY COMPETITIVE REPORT'!K30</f>
        <v>28</v>
      </c>
      <c r="L30" s="23">
        <f>'WEEKLY COMPETITIVE REPORT'!L30</f>
        <v>81</v>
      </c>
      <c r="M30" s="65">
        <f>'WEEKLY COMPETITIVE REPORT'!M30</f>
        <v>-53.87755102040816</v>
      </c>
      <c r="N30" s="15">
        <f t="shared" si="3"/>
        <v>24.160786829163996</v>
      </c>
      <c r="O30" s="38">
        <f>'WEEKLY COMPETITIVE REPORT'!O30</f>
        <v>6</v>
      </c>
      <c r="P30" s="15">
        <f>'WEEKLY COMPETITIVE REPORT'!P30/Y4</f>
        <v>144.96472097498398</v>
      </c>
      <c r="Q30" s="15">
        <f>'WEEKLY COMPETITIVE REPORT'!Q30/Y17</f>
        <v>0.01179245283018868</v>
      </c>
      <c r="R30" s="23">
        <f>'WEEKLY COMPETITIVE REPORT'!R30</f>
        <v>28</v>
      </c>
      <c r="S30" s="23">
        <f>'WEEKLY COMPETITIVE REPORT'!S30</f>
        <v>85</v>
      </c>
      <c r="T30" s="65">
        <f>'WEEKLY COMPETITIVE REPORT'!T30</f>
        <v>-55.68627450980392</v>
      </c>
      <c r="U30" s="15">
        <f>'WEEKLY COMPETITIVE REPORT'!U30/Y4</f>
        <v>65669.01860166773</v>
      </c>
      <c r="V30" s="15">
        <f t="shared" si="4"/>
        <v>24.160786829163996</v>
      </c>
      <c r="W30" s="26">
        <f t="shared" si="5"/>
        <v>65813.98332264271</v>
      </c>
      <c r="X30" s="23">
        <f>'WEEKLY COMPETITIVE REPORT'!X30</f>
        <v>12100</v>
      </c>
      <c r="Y30" s="57">
        <f>'WEEKLY COMPETITIVE REPORT'!Y30</f>
        <v>12128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139</v>
      </c>
      <c r="I34" s="33">
        <f>SUM(I14:I33)</f>
        <v>174669.66003848627</v>
      </c>
      <c r="J34" s="32">
        <f>SUM(J14:J33)</f>
        <v>136282.35655269955</v>
      </c>
      <c r="K34" s="32">
        <f>SUM(K14:K33)</f>
        <v>27727</v>
      </c>
      <c r="L34" s="32">
        <f>SUM(L14:L33)</f>
        <v>22558</v>
      </c>
      <c r="M34" s="65">
        <f>'WEEKLY COMPETITIVE REPORT'!M34</f>
        <v>24.222214112366117</v>
      </c>
      <c r="N34" s="33">
        <f>I34/H34</f>
        <v>1256.6162592696853</v>
      </c>
      <c r="O34" s="41">
        <f>'WEEKLY COMPETITIVE REPORT'!O34</f>
        <v>139</v>
      </c>
      <c r="P34" s="32">
        <f>SUM(P14:P33)</f>
        <v>293774.2142398973</v>
      </c>
      <c r="Q34" s="32">
        <f>SUM(Q14:Q33)</f>
        <v>282353.0136593353</v>
      </c>
      <c r="R34" s="32">
        <f>SUM(R14:R33)</f>
        <v>51653</v>
      </c>
      <c r="S34" s="32">
        <f>SUM(S14:S33)</f>
        <v>51740</v>
      </c>
      <c r="T34" s="66">
        <f>P34/Q34-100%</f>
        <v>0.04045007500554565</v>
      </c>
      <c r="U34" s="32">
        <f>SUM(U14:U33)</f>
        <v>1363518.6369812593</v>
      </c>
      <c r="V34" s="33">
        <f>P34/O34</f>
        <v>2113.4835556827147</v>
      </c>
      <c r="W34" s="32">
        <f>SUM(W14:W33)</f>
        <v>1657292.8512211565</v>
      </c>
      <c r="X34" s="32">
        <f>SUM(X14:X33)</f>
        <v>300374</v>
      </c>
      <c r="Y34" s="36">
        <f>SUM(Y14:Y33)</f>
        <v>352027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2010-09-02T13:11:30Z</dcterms:modified>
  <cp:category/>
  <cp:version/>
  <cp:contentType/>
  <cp:contentStatus/>
</cp:coreProperties>
</file>