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19320" windowHeight="107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<sst xmlns="http://schemas.openxmlformats.org/spreadsheetml/2006/main" count="265" uniqueCount="101">
  <si>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</si>
  <si>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</si>
  <si>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</si>
  <si>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</si>
  <si>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</si>
  <si>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</si>
  <si>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</si>
  <si>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</si>
  <si>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</si>
  <si>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</si>
  <si>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</si>
  <si>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</si>
  <si>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</si>
  <si>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</si>
  <si>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</si>
  <si>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</si>
  <si>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</si>
  <si>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</si>
  <si>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</si>
  <si>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</si>
  <si>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</si>
  <si>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</si>
  <si>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</si>
  <si>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</si>
  <si>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</si>
  <si>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</si>
  <si>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</si>
  <si>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</si>
  <si>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</si>
  <si>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</si>
  <si>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</si>
  <si>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</si>
  <si>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</si>
  <si>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</si>
  <si>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</si>
  <si>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</si>
  <si>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</si>
  <si>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</si>
  <si>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</si>
  <si>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</si>
  <si>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</si>
  <si>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</si>
  <si>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</si>
  <si>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</si>
  <si>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</si>
  <si>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</si>
  <si>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</si>
  <si>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</si>
  <si>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</si>
  <si>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</si>
  <si>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</si>
  <si>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local title</t>
  </si>
  <si>
    <t>FIVIA</t>
  </si>
  <si>
    <t>FOX</t>
  </si>
  <si>
    <t>SONY</t>
  </si>
  <si>
    <t>INCEPTION</t>
  </si>
  <si>
    <t>IZVOR</t>
  </si>
  <si>
    <t>UNI</t>
  </si>
  <si>
    <t>Cinemania</t>
  </si>
  <si>
    <t>TOY STORY 3</t>
  </si>
  <si>
    <t>SVET IGRAC 3</t>
  </si>
  <si>
    <t>SALT</t>
  </si>
  <si>
    <t>THE EXPENDABLES</t>
  </si>
  <si>
    <t>PLACANCI</t>
  </si>
  <si>
    <t>MARMADUKE</t>
  </si>
  <si>
    <t>THE KARATE KID</t>
  </si>
  <si>
    <t>KARATE KID</t>
  </si>
  <si>
    <t>MACHETE</t>
  </si>
  <si>
    <t>MACETA</t>
  </si>
  <si>
    <t>RESIDENT EVIL: AFTERLIFE</t>
  </si>
  <si>
    <t>NEVIDNO ZLO: DRUGI SVET</t>
  </si>
  <si>
    <t>GOING THE DISTANCE</t>
  </si>
  <si>
    <t>LJUBEZEN NA DALJAVO</t>
  </si>
  <si>
    <t>SORCERER'S APPRENTICE</t>
  </si>
  <si>
    <t>CAROVNIKOV VAJENEC</t>
  </si>
  <si>
    <t>DINNER FOR SCHMUCKS</t>
  </si>
  <si>
    <t>BUTEC NA VECERJI</t>
  </si>
  <si>
    <t>EAT PRAY LOVE</t>
  </si>
  <si>
    <t>JEJ, MOLI, LJUBI</t>
  </si>
  <si>
    <t>STEP UP 3D</t>
  </si>
  <si>
    <t>ODPLESI SVOJE SANJE V 3D</t>
  </si>
  <si>
    <t>THE CRAZIES</t>
  </si>
  <si>
    <t>ZBLAZNELI</t>
  </si>
  <si>
    <t>LEGEND OF THE GUARDIANS</t>
  </si>
  <si>
    <t>LEGENDA SOVJEGA KRALJSTVA</t>
  </si>
  <si>
    <t>SCOTT PILGRIM VS.  THE WORLD</t>
  </si>
  <si>
    <t>SCOTT PILGRIM PROTI VSEM</t>
  </si>
  <si>
    <t>PIRANO</t>
  </si>
  <si>
    <t>PIRAN</t>
  </si>
  <si>
    <t>Kolosej</t>
  </si>
  <si>
    <t>THE SWITCH</t>
  </si>
  <si>
    <t>ZAMENJAVA</t>
  </si>
  <si>
    <t>THE KINGS OF MYKONOS</t>
  </si>
  <si>
    <t>CARJA MIKONOSA</t>
  </si>
  <si>
    <t>15 - Oct</t>
  </si>
  <si>
    <t>17 - Oct</t>
  </si>
  <si>
    <t>14 - Oct</t>
  </si>
  <si>
    <t>20 - Oct</t>
  </si>
  <si>
    <t>DESPICABLE ME</t>
  </si>
  <si>
    <t>JAZ BARABA</t>
  </si>
  <si>
    <t>New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</si>
</sst>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94</v>
      </c>
      <c r="L4" s="21"/>
      <c r="M4" s="85" t="s">
        <v>95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0.7174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96</v>
      </c>
      <c r="L5" s="8"/>
      <c r="M5" s="86" t="s">
        <v>97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42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40471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51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51" t="s">
        <v>100</v>
      </c>
      <c r="C14" s="4" t="s">
        <v>98</v>
      </c>
      <c r="D14" s="4" t="s">
        <v>99</v>
      </c>
      <c r="E14" s="16" t="s">
        <v>57</v>
      </c>
      <c r="F14" s="16" t="s">
        <v>36</v>
      </c>
      <c r="G14" s="38">
        <v>1</v>
      </c>
      <c r="H14" s="38">
        <v>18</v>
      </c>
      <c r="I14" s="25">
        <v>51729</v>
      </c>
      <c r="J14" s="25"/>
      <c r="K14" s="93">
        <v>10179</v>
      </c>
      <c r="L14" s="93"/>
      <c r="M14" s="65"/>
      <c r="N14" s="15">
        <f>I14/H14</f>
        <v>2873.8333333333335</v>
      </c>
      <c r="O14" s="39">
        <v>18</v>
      </c>
      <c r="P14" s="15">
        <v>62595</v>
      </c>
      <c r="Q14" s="15">
        <v>827</v>
      </c>
      <c r="R14" s="15">
        <v>12881</v>
      </c>
      <c r="S14" s="15">
        <v>153</v>
      </c>
      <c r="T14" s="65"/>
      <c r="U14" s="76">
        <v>1635</v>
      </c>
      <c r="V14" s="15">
        <f>P14/O14</f>
        <v>3477.5</v>
      </c>
      <c r="W14" s="76">
        <f>SUM(U14,P14)</f>
        <v>64230</v>
      </c>
      <c r="X14" s="76">
        <v>505</v>
      </c>
      <c r="Y14" s="77">
        <f>SUM(X14,R14)</f>
        <v>13386</v>
      </c>
    </row>
    <row r="15" spans="1:25" ht="12.75">
      <c r="A15" s="73">
        <v>2</v>
      </c>
      <c r="B15" s="73">
        <v>1</v>
      </c>
      <c r="C15" s="4" t="s">
        <v>77</v>
      </c>
      <c r="D15" s="4" t="s">
        <v>78</v>
      </c>
      <c r="E15" s="16" t="s">
        <v>54</v>
      </c>
      <c r="F15" s="16" t="s">
        <v>42</v>
      </c>
      <c r="G15" s="38">
        <v>3</v>
      </c>
      <c r="H15" s="38">
        <v>8</v>
      </c>
      <c r="I15" s="25">
        <v>22283</v>
      </c>
      <c r="J15" s="25">
        <v>22564</v>
      </c>
      <c r="K15" s="23">
        <v>4423</v>
      </c>
      <c r="L15" s="23">
        <v>4346</v>
      </c>
      <c r="M15" s="65">
        <f>(I15/J15*100)-100</f>
        <v>-1.2453465697571318</v>
      </c>
      <c r="N15" s="15">
        <f>I15/H15</f>
        <v>2785.375</v>
      </c>
      <c r="O15" s="38">
        <v>8</v>
      </c>
      <c r="P15" s="23">
        <v>33013</v>
      </c>
      <c r="Q15" s="23">
        <v>35788</v>
      </c>
      <c r="R15" s="23">
        <v>6938</v>
      </c>
      <c r="S15" s="23">
        <v>7391</v>
      </c>
      <c r="T15" s="65">
        <f>(P15/Q15*100)-100</f>
        <v>-7.753995752766286</v>
      </c>
      <c r="U15" s="76">
        <v>179706</v>
      </c>
      <c r="V15" s="15">
        <f>P15/O15</f>
        <v>4126.625</v>
      </c>
      <c r="W15" s="76">
        <f>SUM(U15,P15)</f>
        <v>212719</v>
      </c>
      <c r="X15" s="76">
        <v>37772</v>
      </c>
      <c r="Y15" s="77">
        <f>SUM(X15,R15)</f>
        <v>44710</v>
      </c>
    </row>
    <row r="16" spans="1:25" ht="12.75">
      <c r="A16" s="73">
        <v>3</v>
      </c>
      <c r="B16" s="73">
        <v>2</v>
      </c>
      <c r="C16" s="4" t="s">
        <v>79</v>
      </c>
      <c r="D16" s="4" t="s">
        <v>80</v>
      </c>
      <c r="E16" s="16" t="s">
        <v>45</v>
      </c>
      <c r="F16" s="16" t="s">
        <v>44</v>
      </c>
      <c r="G16" s="38">
        <v>3</v>
      </c>
      <c r="H16" s="38">
        <v>6</v>
      </c>
      <c r="I16" s="15">
        <v>13440</v>
      </c>
      <c r="J16" s="15">
        <v>17288</v>
      </c>
      <c r="K16" s="15">
        <v>2405</v>
      </c>
      <c r="L16" s="15">
        <v>3322</v>
      </c>
      <c r="M16" s="65">
        <f>(I16/J16*100)-100</f>
        <v>-22.258213789912077</v>
      </c>
      <c r="N16" s="15">
        <f>I16/H16</f>
        <v>2240</v>
      </c>
      <c r="O16" s="74">
        <v>6</v>
      </c>
      <c r="P16" s="15">
        <v>17676</v>
      </c>
      <c r="Q16" s="15">
        <v>22647</v>
      </c>
      <c r="R16" s="15">
        <v>3449</v>
      </c>
      <c r="S16" s="15">
        <v>4623</v>
      </c>
      <c r="T16" s="65">
        <f>(P16/Q16*100)-100</f>
        <v>-21.949927142667903</v>
      </c>
      <c r="U16" s="76">
        <v>115344</v>
      </c>
      <c r="V16" s="15">
        <f>P16/O16</f>
        <v>2946</v>
      </c>
      <c r="W16" s="76">
        <f>SUM(U16,P16)</f>
        <v>133020</v>
      </c>
      <c r="X16" s="76">
        <v>23663</v>
      </c>
      <c r="Y16" s="77">
        <f>SUM(X16,R16)</f>
        <v>27112</v>
      </c>
    </row>
    <row r="17" spans="1:25" ht="12.75">
      <c r="A17" s="73">
        <v>4</v>
      </c>
      <c r="B17" s="73">
        <v>3</v>
      </c>
      <c r="C17" s="4" t="s">
        <v>75</v>
      </c>
      <c r="D17" s="4" t="s">
        <v>76</v>
      </c>
      <c r="E17" s="16" t="s">
        <v>50</v>
      </c>
      <c r="F17" s="16" t="s">
        <v>36</v>
      </c>
      <c r="G17" s="38">
        <v>4</v>
      </c>
      <c r="H17" s="38">
        <v>8</v>
      </c>
      <c r="I17" s="15">
        <v>11054</v>
      </c>
      <c r="J17" s="15">
        <v>11359</v>
      </c>
      <c r="K17" s="15">
        <v>2428</v>
      </c>
      <c r="L17" s="15">
        <v>2504</v>
      </c>
      <c r="M17" s="65">
        <f>(I17/J17*100)-100</f>
        <v>-2.6850955189717354</v>
      </c>
      <c r="N17" s="15">
        <f>I17/H17</f>
        <v>1381.75</v>
      </c>
      <c r="O17" s="38">
        <v>8</v>
      </c>
      <c r="P17" s="15">
        <v>14122</v>
      </c>
      <c r="Q17" s="15">
        <v>14737</v>
      </c>
      <c r="R17" s="15">
        <v>3281</v>
      </c>
      <c r="S17" s="15">
        <v>3381</v>
      </c>
      <c r="T17" s="65">
        <f>(P17/Q17*100)-100</f>
        <v>-4.173169573183145</v>
      </c>
      <c r="U17" s="76">
        <v>81421</v>
      </c>
      <c r="V17" s="15">
        <f>P17/O17</f>
        <v>1765.25</v>
      </c>
      <c r="W17" s="76">
        <f>SUM(U17,P17)</f>
        <v>95543</v>
      </c>
      <c r="X17" s="76">
        <v>18443</v>
      </c>
      <c r="Y17" s="77">
        <f>SUM(X17,R17)</f>
        <v>21724</v>
      </c>
    </row>
    <row r="18" spans="1:25" ht="13.5" customHeight="1">
      <c r="A18" s="73">
        <v>5</v>
      </c>
      <c r="B18" s="73">
        <v>4</v>
      </c>
      <c r="C18" s="4" t="s">
        <v>73</v>
      </c>
      <c r="D18" s="4" t="s">
        <v>74</v>
      </c>
      <c r="E18" s="16" t="s">
        <v>48</v>
      </c>
      <c r="F18" s="16" t="s">
        <v>49</v>
      </c>
      <c r="G18" s="38">
        <v>4</v>
      </c>
      <c r="H18" s="38">
        <v>10</v>
      </c>
      <c r="I18" s="15">
        <v>8890</v>
      </c>
      <c r="J18" s="15">
        <v>8531</v>
      </c>
      <c r="K18" s="25">
        <v>1929</v>
      </c>
      <c r="L18" s="25">
        <v>1797</v>
      </c>
      <c r="M18" s="65">
        <f>(I18/J18*100)-100</f>
        <v>4.2081819247450625</v>
      </c>
      <c r="N18" s="15">
        <f>I18/H18</f>
        <v>889</v>
      </c>
      <c r="O18" s="39">
        <v>10</v>
      </c>
      <c r="P18" s="15">
        <v>11360</v>
      </c>
      <c r="Q18" s="15">
        <v>11390</v>
      </c>
      <c r="R18" s="15">
        <v>2604</v>
      </c>
      <c r="S18" s="15">
        <v>2516</v>
      </c>
      <c r="T18" s="65">
        <f>(P18/Q18*100)-100</f>
        <v>-0.26338893766461524</v>
      </c>
      <c r="U18" s="76">
        <v>77796</v>
      </c>
      <c r="V18" s="15">
        <f>P18/O18</f>
        <v>1136</v>
      </c>
      <c r="W18" s="76">
        <f>SUM(U18,P18)</f>
        <v>89156</v>
      </c>
      <c r="X18" s="76">
        <v>17545</v>
      </c>
      <c r="Y18" s="77">
        <f>SUM(X18,R18)</f>
        <v>20149</v>
      </c>
    </row>
    <row r="19" spans="1:25" ht="12.75">
      <c r="A19" s="73">
        <v>6</v>
      </c>
      <c r="B19" s="73">
        <v>5</v>
      </c>
      <c r="C19" s="4" t="s">
        <v>87</v>
      </c>
      <c r="D19" s="4" t="s">
        <v>88</v>
      </c>
      <c r="E19" s="16" t="s">
        <v>45</v>
      </c>
      <c r="F19" s="16" t="s">
        <v>89</v>
      </c>
      <c r="G19" s="38">
        <v>1</v>
      </c>
      <c r="H19" s="38">
        <v>9</v>
      </c>
      <c r="I19" s="15">
        <v>7095</v>
      </c>
      <c r="J19" s="15">
        <v>6090</v>
      </c>
      <c r="K19" s="23">
        <v>1427</v>
      </c>
      <c r="L19" s="23">
        <v>1221</v>
      </c>
      <c r="M19" s="65">
        <f>(I19/J19*100)-100</f>
        <v>16.50246305418719</v>
      </c>
      <c r="N19" s="15">
        <f>I19/H19</f>
        <v>788.3333333333334</v>
      </c>
      <c r="O19" s="74">
        <v>9</v>
      </c>
      <c r="P19" s="15">
        <v>10878</v>
      </c>
      <c r="Q19" s="15">
        <v>10386</v>
      </c>
      <c r="R19" s="15">
        <v>2345</v>
      </c>
      <c r="S19" s="15">
        <v>2421</v>
      </c>
      <c r="T19" s="65">
        <f>(P19/Q19*100)-100</f>
        <v>4.737146158289988</v>
      </c>
      <c r="U19" s="88">
        <v>10716</v>
      </c>
      <c r="V19" s="15">
        <f>P19/O19</f>
        <v>1208.6666666666667</v>
      </c>
      <c r="W19" s="76">
        <f>SUM(U19,P19)</f>
        <v>21594</v>
      </c>
      <c r="X19" s="76">
        <v>3203</v>
      </c>
      <c r="Y19" s="77">
        <f>SUM(X19,R19)</f>
        <v>5548</v>
      </c>
    </row>
    <row r="20" spans="1:25" ht="12.75">
      <c r="A20" s="73">
        <v>7</v>
      </c>
      <c r="B20" s="73">
        <v>9</v>
      </c>
      <c r="C20" s="4" t="s">
        <v>90</v>
      </c>
      <c r="D20" s="4" t="s">
        <v>91</v>
      </c>
      <c r="E20" s="16" t="s">
        <v>45</v>
      </c>
      <c r="F20" s="16" t="s">
        <v>44</v>
      </c>
      <c r="G20" s="38">
        <v>1</v>
      </c>
      <c r="H20" s="38">
        <v>3</v>
      </c>
      <c r="I20" s="15">
        <v>5460</v>
      </c>
      <c r="J20" s="15">
        <v>4315</v>
      </c>
      <c r="K20" s="15">
        <v>1184</v>
      </c>
      <c r="L20" s="15">
        <v>944</v>
      </c>
      <c r="M20" s="65">
        <f>(I20/J20*100)-100</f>
        <v>26.535341830822716</v>
      </c>
      <c r="N20" s="15">
        <f>I20/H20</f>
        <v>1820</v>
      </c>
      <c r="O20" s="74">
        <v>3</v>
      </c>
      <c r="P20" s="15">
        <v>7672</v>
      </c>
      <c r="Q20" s="15">
        <v>6062</v>
      </c>
      <c r="R20" s="15">
        <v>1850</v>
      </c>
      <c r="S20" s="15">
        <v>1480</v>
      </c>
      <c r="T20" s="65">
        <f>(P20/Q20*100)-100</f>
        <v>26.558891454965348</v>
      </c>
      <c r="U20" s="76">
        <v>7135</v>
      </c>
      <c r="V20" s="15">
        <f>P20/O20</f>
        <v>2557.3333333333335</v>
      </c>
      <c r="W20" s="76">
        <f>SUM(U20,P20)</f>
        <v>14807</v>
      </c>
      <c r="X20" s="76">
        <v>1697</v>
      </c>
      <c r="Y20" s="77">
        <f>SUM(X20,R20)</f>
        <v>3547</v>
      </c>
    </row>
    <row r="21" spans="1:25" ht="12.75">
      <c r="A21" s="73">
        <v>8</v>
      </c>
      <c r="B21" s="73">
        <v>8</v>
      </c>
      <c r="C21" s="4" t="s">
        <v>55</v>
      </c>
      <c r="D21" s="4" t="s">
        <v>56</v>
      </c>
      <c r="E21" s="16" t="s">
        <v>43</v>
      </c>
      <c r="F21" s="16" t="s">
        <v>44</v>
      </c>
      <c r="G21" s="38">
        <v>12</v>
      </c>
      <c r="H21" s="38">
        <v>10</v>
      </c>
      <c r="I21" s="15">
        <v>3756</v>
      </c>
      <c r="J21" s="15">
        <v>3956</v>
      </c>
      <c r="K21" s="15">
        <v>722</v>
      </c>
      <c r="L21" s="15">
        <v>869</v>
      </c>
      <c r="M21" s="65">
        <f>(I21/J21*100)-100</f>
        <v>-5.055611729019219</v>
      </c>
      <c r="N21" s="15">
        <f>I21/H21</f>
        <v>375.6</v>
      </c>
      <c r="O21" s="39">
        <v>10</v>
      </c>
      <c r="P21" s="15">
        <v>5851</v>
      </c>
      <c r="Q21" s="15">
        <v>6093</v>
      </c>
      <c r="R21" s="15">
        <v>1181</v>
      </c>
      <c r="S21" s="15">
        <v>1302</v>
      </c>
      <c r="T21" s="65">
        <f>(P21/Q21*100)-100</f>
        <v>-3.971770884621691</v>
      </c>
      <c r="U21" s="76">
        <v>302500</v>
      </c>
      <c r="V21" s="15">
        <f>P21/O21</f>
        <v>585.1</v>
      </c>
      <c r="W21" s="76">
        <f>SUM(U21,P21)</f>
        <v>308351</v>
      </c>
      <c r="X21" s="76">
        <v>63425</v>
      </c>
      <c r="Y21" s="77">
        <f>SUM(X21,R21)</f>
        <v>64606</v>
      </c>
    </row>
    <row r="22" spans="1:25" ht="12.75">
      <c r="A22" s="73">
        <v>9</v>
      </c>
      <c r="B22" s="73">
        <v>10</v>
      </c>
      <c r="C22" s="4" t="s">
        <v>71</v>
      </c>
      <c r="D22" s="4" t="s">
        <v>72</v>
      </c>
      <c r="E22" s="16" t="s">
        <v>43</v>
      </c>
      <c r="F22" s="16" t="s">
        <v>44</v>
      </c>
      <c r="G22" s="38">
        <v>5</v>
      </c>
      <c r="H22" s="38">
        <v>7</v>
      </c>
      <c r="I22" s="25">
        <v>3078</v>
      </c>
      <c r="J22" s="25">
        <v>3156</v>
      </c>
      <c r="K22" s="25">
        <v>677</v>
      </c>
      <c r="L22" s="25">
        <v>646</v>
      </c>
      <c r="M22" s="65">
        <f>(I22/J22*100)-100</f>
        <v>-2.471482889733849</v>
      </c>
      <c r="N22" s="15">
        <f>I22/H22</f>
        <v>439.7142857142857</v>
      </c>
      <c r="O22" s="74">
        <v>7</v>
      </c>
      <c r="P22" s="15">
        <v>4585</v>
      </c>
      <c r="Q22" s="15">
        <v>4612</v>
      </c>
      <c r="R22" s="15">
        <v>1032</v>
      </c>
      <c r="S22" s="15">
        <v>989</v>
      </c>
      <c r="T22" s="65">
        <f>(P22/Q22*100)-100</f>
        <v>-0.5854293148308756</v>
      </c>
      <c r="U22" s="76">
        <v>50322</v>
      </c>
      <c r="V22" s="15">
        <f>P22/O22</f>
        <v>655</v>
      </c>
      <c r="W22" s="76">
        <f>SUM(U22,P22)</f>
        <v>54907</v>
      </c>
      <c r="X22" s="76">
        <v>11197</v>
      </c>
      <c r="Y22" s="77">
        <f>SUM(X22,R22)</f>
        <v>12229</v>
      </c>
    </row>
    <row r="23" spans="1:25" ht="12.75">
      <c r="A23" s="73">
        <v>10</v>
      </c>
      <c r="B23" s="73">
        <v>6</v>
      </c>
      <c r="C23" s="4" t="s">
        <v>83</v>
      </c>
      <c r="D23" s="4" t="s">
        <v>84</v>
      </c>
      <c r="E23" s="16" t="s">
        <v>43</v>
      </c>
      <c r="F23" s="16" t="s">
        <v>44</v>
      </c>
      <c r="G23" s="38">
        <v>2</v>
      </c>
      <c r="H23" s="38">
        <v>11</v>
      </c>
      <c r="I23" s="25">
        <v>2759</v>
      </c>
      <c r="J23" s="25">
        <v>6816</v>
      </c>
      <c r="K23" s="25">
        <v>520</v>
      </c>
      <c r="L23" s="25">
        <v>1270</v>
      </c>
      <c r="M23" s="65">
        <f>(I23/J23*100)-100</f>
        <v>-59.52171361502347</v>
      </c>
      <c r="N23" s="15">
        <f>I23/H23</f>
        <v>250.8181818181818</v>
      </c>
      <c r="O23" s="39">
        <v>11</v>
      </c>
      <c r="P23" s="15">
        <v>3731</v>
      </c>
      <c r="Q23" s="15">
        <v>9144</v>
      </c>
      <c r="R23" s="15">
        <v>762</v>
      </c>
      <c r="S23" s="15">
        <v>1816</v>
      </c>
      <c r="T23" s="65">
        <f>(P23/Q23*100)-100</f>
        <v>-59.19728783902013</v>
      </c>
      <c r="U23" s="76">
        <v>21701</v>
      </c>
      <c r="V23" s="15">
        <f>P23/O23</f>
        <v>339.1818181818182</v>
      </c>
      <c r="W23" s="76">
        <f>SUM(U23,P23)</f>
        <v>25432</v>
      </c>
      <c r="X23" s="78">
        <v>4343</v>
      </c>
      <c r="Y23" s="77">
        <f>SUM(X23,R23)</f>
        <v>5105</v>
      </c>
    </row>
    <row r="24" spans="1:25" ht="12.75">
      <c r="A24" s="73">
        <v>11</v>
      </c>
      <c r="B24" s="52">
        <v>12</v>
      </c>
      <c r="C24" s="4" t="s">
        <v>85</v>
      </c>
      <c r="D24" s="4" t="s">
        <v>86</v>
      </c>
      <c r="E24" s="16" t="s">
        <v>57</v>
      </c>
      <c r="F24" s="16" t="s">
        <v>36</v>
      </c>
      <c r="G24" s="38">
        <v>2</v>
      </c>
      <c r="H24" s="38">
        <v>6</v>
      </c>
      <c r="I24" s="25">
        <v>2781</v>
      </c>
      <c r="J24" s="25">
        <v>2544</v>
      </c>
      <c r="K24" s="87">
        <v>614</v>
      </c>
      <c r="L24" s="87">
        <v>537</v>
      </c>
      <c r="M24" s="65">
        <f>(I24/J24*100)-100</f>
        <v>9.316037735849065</v>
      </c>
      <c r="N24" s="15">
        <f>I24/H24</f>
        <v>463.5</v>
      </c>
      <c r="O24" s="74">
        <v>6</v>
      </c>
      <c r="P24" s="23">
        <v>3636</v>
      </c>
      <c r="Q24" s="23">
        <v>3600</v>
      </c>
      <c r="R24" s="23">
        <v>845</v>
      </c>
      <c r="S24" s="23">
        <v>807</v>
      </c>
      <c r="T24" s="65">
        <f>(P24/Q24*100)-100</f>
        <v>1</v>
      </c>
      <c r="U24" s="76">
        <v>9686</v>
      </c>
      <c r="V24" s="15">
        <f>P24/O24</f>
        <v>606</v>
      </c>
      <c r="W24" s="76">
        <f>SUM(U24,P24)</f>
        <v>13322</v>
      </c>
      <c r="X24" s="78">
        <v>2184</v>
      </c>
      <c r="Y24" s="77">
        <f>SUM(X24,R24)</f>
        <v>3029</v>
      </c>
    </row>
    <row r="25" spans="1:25" ht="12.75" customHeight="1">
      <c r="A25" s="52">
        <v>12</v>
      </c>
      <c r="B25" s="73">
        <v>13</v>
      </c>
      <c r="C25" s="92" t="s">
        <v>64</v>
      </c>
      <c r="D25" s="92" t="s">
        <v>64</v>
      </c>
      <c r="E25" s="16" t="s">
        <v>53</v>
      </c>
      <c r="F25" s="16" t="s">
        <v>42</v>
      </c>
      <c r="G25" s="38">
        <v>8</v>
      </c>
      <c r="H25" s="38">
        <v>8</v>
      </c>
      <c r="I25" s="25">
        <v>2280</v>
      </c>
      <c r="J25" s="25">
        <v>2234</v>
      </c>
      <c r="K25" s="25">
        <v>507</v>
      </c>
      <c r="L25" s="25">
        <v>517</v>
      </c>
      <c r="M25" s="65">
        <f>(I25/J25*100)-100</f>
        <v>2.059086839749341</v>
      </c>
      <c r="N25" s="15">
        <f>I25/H25</f>
        <v>285</v>
      </c>
      <c r="O25" s="38">
        <v>8</v>
      </c>
      <c r="P25" s="15">
        <v>3182</v>
      </c>
      <c r="Q25" s="15">
        <v>2529</v>
      </c>
      <c r="R25" s="25">
        <v>718</v>
      </c>
      <c r="S25" s="25">
        <v>585</v>
      </c>
      <c r="T25" s="65">
        <f>(P25/Q25*100)-100</f>
        <v>25.820482404112298</v>
      </c>
      <c r="U25" s="95">
        <v>94408</v>
      </c>
      <c r="V25" s="15">
        <f>P25/O25</f>
        <v>397.75</v>
      </c>
      <c r="W25" s="76">
        <f>SUM(U25,P25)</f>
        <v>97590</v>
      </c>
      <c r="X25" s="76">
        <v>22907</v>
      </c>
      <c r="Y25" s="77">
        <f>SUM(X25,R25)</f>
        <v>23625</v>
      </c>
    </row>
    <row r="26" spans="1:25" ht="12.75" customHeight="1">
      <c r="A26" s="73">
        <v>13</v>
      </c>
      <c r="B26" s="73">
        <v>11</v>
      </c>
      <c r="C26" s="4" t="s">
        <v>69</v>
      </c>
      <c r="D26" s="4" t="s">
        <v>70</v>
      </c>
      <c r="E26" s="16" t="s">
        <v>54</v>
      </c>
      <c r="F26" s="16" t="s">
        <v>42</v>
      </c>
      <c r="G26" s="38">
        <v>5</v>
      </c>
      <c r="H26" s="38">
        <v>17</v>
      </c>
      <c r="I26" s="15">
        <v>1783</v>
      </c>
      <c r="J26" s="15">
        <v>3057</v>
      </c>
      <c r="K26" s="94">
        <v>314</v>
      </c>
      <c r="L26" s="94">
        <v>561</v>
      </c>
      <c r="M26" s="65">
        <f>(I26/J26*100)-100</f>
        <v>-41.67484461890743</v>
      </c>
      <c r="N26" s="15">
        <f>I26/H26</f>
        <v>104.88235294117646</v>
      </c>
      <c r="O26" s="74">
        <v>17</v>
      </c>
      <c r="P26" s="75">
        <v>2458</v>
      </c>
      <c r="Q26" s="75">
        <v>4118</v>
      </c>
      <c r="R26" s="75">
        <v>452</v>
      </c>
      <c r="S26" s="75">
        <v>775</v>
      </c>
      <c r="T26" s="65">
        <f>(P26/Q26*100)-100</f>
        <v>-40.31083050024284</v>
      </c>
      <c r="U26" s="78">
        <v>67976</v>
      </c>
      <c r="V26" s="15">
        <f>P26/O26</f>
        <v>144.58823529411765</v>
      </c>
      <c r="W26" s="76">
        <f>SUM(U26,P26)</f>
        <v>70434</v>
      </c>
      <c r="X26" s="76">
        <v>13140</v>
      </c>
      <c r="Y26" s="77">
        <f>SUM(X26,R26)</f>
        <v>13592</v>
      </c>
    </row>
    <row r="27" spans="1:25" ht="12.75">
      <c r="A27" s="73">
        <v>14</v>
      </c>
      <c r="B27" s="73">
        <v>16</v>
      </c>
      <c r="C27" s="4" t="s">
        <v>81</v>
      </c>
      <c r="D27" s="4" t="s">
        <v>82</v>
      </c>
      <c r="E27" s="16" t="s">
        <v>45</v>
      </c>
      <c r="F27" s="16" t="s">
        <v>58</v>
      </c>
      <c r="G27" s="38">
        <v>3</v>
      </c>
      <c r="H27" s="38">
        <v>2</v>
      </c>
      <c r="I27" s="25">
        <v>1795</v>
      </c>
      <c r="J27" s="25">
        <v>1546</v>
      </c>
      <c r="K27" s="82">
        <v>378</v>
      </c>
      <c r="L27" s="82">
        <v>322</v>
      </c>
      <c r="M27" s="65">
        <f>(I27/J27*100)-100</f>
        <v>16.106080206985766</v>
      </c>
      <c r="N27" s="15">
        <f>I27/H27</f>
        <v>897.5</v>
      </c>
      <c r="O27" s="39">
        <v>2</v>
      </c>
      <c r="P27" s="15">
        <v>2401</v>
      </c>
      <c r="Q27" s="15">
        <v>2014</v>
      </c>
      <c r="R27" s="15">
        <v>522</v>
      </c>
      <c r="S27" s="15">
        <v>440</v>
      </c>
      <c r="T27" s="65">
        <f>(P27/Q27*100)-100</f>
        <v>19.215491559086388</v>
      </c>
      <c r="U27" s="76">
        <v>8914</v>
      </c>
      <c r="V27" s="15">
        <f>P27/O27</f>
        <v>1200.5</v>
      </c>
      <c r="W27" s="76">
        <f>SUM(U27,P27)</f>
        <v>11315</v>
      </c>
      <c r="X27" s="78">
        <v>1882</v>
      </c>
      <c r="Y27" s="77">
        <f>SUM(X27,R27)</f>
        <v>2404</v>
      </c>
    </row>
    <row r="28" spans="1:25" ht="12.75">
      <c r="A28" s="73">
        <v>15</v>
      </c>
      <c r="B28" s="73">
        <v>7</v>
      </c>
      <c r="C28" s="4" t="s">
        <v>59</v>
      </c>
      <c r="D28" s="4" t="s">
        <v>60</v>
      </c>
      <c r="E28" s="16" t="s">
        <v>48</v>
      </c>
      <c r="F28" s="16" t="s">
        <v>49</v>
      </c>
      <c r="G28" s="38">
        <v>9</v>
      </c>
      <c r="H28" s="38">
        <v>13</v>
      </c>
      <c r="I28" s="81">
        <v>1807</v>
      </c>
      <c r="J28" s="81">
        <v>5919</v>
      </c>
      <c r="K28" s="91">
        <v>435</v>
      </c>
      <c r="L28" s="91">
        <v>1379</v>
      </c>
      <c r="M28" s="65">
        <f>(I28/J28*100)-100</f>
        <v>-69.4711944585234</v>
      </c>
      <c r="N28" s="15">
        <f>I28/H28</f>
        <v>139</v>
      </c>
      <c r="O28" s="74">
        <v>13</v>
      </c>
      <c r="P28" s="15">
        <v>2024</v>
      </c>
      <c r="Q28" s="15">
        <v>7569</v>
      </c>
      <c r="R28" s="15">
        <v>484</v>
      </c>
      <c r="S28" s="15">
        <v>1830</v>
      </c>
      <c r="T28" s="65">
        <f>(P28/Q28*100)-100</f>
        <v>-73.25934733782535</v>
      </c>
      <c r="U28" s="76">
        <v>165827</v>
      </c>
      <c r="V28" s="15">
        <f>P28/O28</f>
        <v>155.69230769230768</v>
      </c>
      <c r="W28" s="76">
        <f>SUM(U28,P28)</f>
        <v>167851</v>
      </c>
      <c r="X28" s="78">
        <v>36300</v>
      </c>
      <c r="Y28" s="77">
        <f>SUM(X28,R28)</f>
        <v>36784</v>
      </c>
    </row>
    <row r="29" spans="1:25" ht="12.75">
      <c r="A29" s="73">
        <v>16</v>
      </c>
      <c r="B29" s="73">
        <v>14</v>
      </c>
      <c r="C29" s="4" t="s">
        <v>65</v>
      </c>
      <c r="D29" s="4" t="s">
        <v>66</v>
      </c>
      <c r="E29" s="16" t="s">
        <v>54</v>
      </c>
      <c r="F29" s="16" t="s">
        <v>42</v>
      </c>
      <c r="G29" s="38">
        <v>6</v>
      </c>
      <c r="H29" s="38">
        <v>12</v>
      </c>
      <c r="I29" s="25">
        <v>1703</v>
      </c>
      <c r="J29" s="25">
        <v>2133</v>
      </c>
      <c r="K29" s="87">
        <v>349</v>
      </c>
      <c r="L29" s="87">
        <v>416</v>
      </c>
      <c r="M29" s="65">
        <f>(I29/J29*100)-100</f>
        <v>-20.15939990623535</v>
      </c>
      <c r="N29" s="15">
        <f>I29/H29</f>
        <v>141.91666666666666</v>
      </c>
      <c r="O29" s="74">
        <v>12</v>
      </c>
      <c r="P29" s="23">
        <v>1950</v>
      </c>
      <c r="Q29" s="23">
        <v>2426</v>
      </c>
      <c r="R29" s="23">
        <v>409</v>
      </c>
      <c r="S29" s="23">
        <v>475</v>
      </c>
      <c r="T29" s="65">
        <f>(P29/Q29*100)-100</f>
        <v>-19.62077493816983</v>
      </c>
      <c r="U29" s="76">
        <v>87269</v>
      </c>
      <c r="V29" s="15">
        <f>P29/O29</f>
        <v>162.5</v>
      </c>
      <c r="W29" s="76">
        <f>SUM(U29,P29)</f>
        <v>89219</v>
      </c>
      <c r="X29" s="76">
        <v>19090</v>
      </c>
      <c r="Y29" s="77">
        <f>SUM(X29,R29)</f>
        <v>19499</v>
      </c>
    </row>
    <row r="30" spans="1:25" ht="12.75">
      <c r="A30" s="73">
        <v>17</v>
      </c>
      <c r="B30" s="73">
        <v>15</v>
      </c>
      <c r="C30" s="4" t="s">
        <v>61</v>
      </c>
      <c r="D30" s="4" t="s">
        <v>61</v>
      </c>
      <c r="E30" s="16" t="s">
        <v>54</v>
      </c>
      <c r="F30" s="16" t="s">
        <v>42</v>
      </c>
      <c r="G30" s="38">
        <v>8</v>
      </c>
      <c r="H30" s="38">
        <v>10</v>
      </c>
      <c r="I30" s="25">
        <v>1254</v>
      </c>
      <c r="J30" s="25">
        <v>1556</v>
      </c>
      <c r="K30" s="15">
        <v>265</v>
      </c>
      <c r="L30" s="15">
        <v>317</v>
      </c>
      <c r="M30" s="65">
        <f>(I30/J30*100)-100</f>
        <v>-19.408740359897166</v>
      </c>
      <c r="N30" s="15">
        <f>I30/H30</f>
        <v>125.4</v>
      </c>
      <c r="O30" s="74">
        <v>10</v>
      </c>
      <c r="P30" s="23">
        <v>1748</v>
      </c>
      <c r="Q30" s="23">
        <v>2034</v>
      </c>
      <c r="R30" s="23">
        <v>381</v>
      </c>
      <c r="S30" s="23">
        <v>425</v>
      </c>
      <c r="T30" s="65">
        <f>(P30/Q30*100)-100</f>
        <v>-14.060963618485744</v>
      </c>
      <c r="U30" s="76">
        <v>138604</v>
      </c>
      <c r="V30" s="15">
        <f>P30/O30</f>
        <v>174.8</v>
      </c>
      <c r="W30" s="76">
        <f>SUM(U30,P30)</f>
        <v>140352</v>
      </c>
      <c r="X30" s="78">
        <v>31683</v>
      </c>
      <c r="Y30" s="77">
        <f>SUM(X30,R30)</f>
        <v>32064</v>
      </c>
    </row>
    <row r="31" spans="1:25" ht="12.75">
      <c r="A31" s="73">
        <v>18</v>
      </c>
      <c r="B31" s="73">
        <v>17</v>
      </c>
      <c r="C31" s="4" t="s">
        <v>67</v>
      </c>
      <c r="D31" s="4" t="s">
        <v>68</v>
      </c>
      <c r="E31" s="16" t="s">
        <v>45</v>
      </c>
      <c r="F31" s="16" t="s">
        <v>58</v>
      </c>
      <c r="G31" s="38">
        <v>6</v>
      </c>
      <c r="H31" s="38">
        <v>4</v>
      </c>
      <c r="I31" s="25">
        <v>981</v>
      </c>
      <c r="J31" s="25">
        <v>1245</v>
      </c>
      <c r="K31" s="25">
        <v>214</v>
      </c>
      <c r="L31" s="25">
        <v>245</v>
      </c>
      <c r="M31" s="65">
        <f>(I31/J31*100)-100</f>
        <v>-21.204819277108427</v>
      </c>
      <c r="N31" s="15">
        <f>I31/H31</f>
        <v>245.25</v>
      </c>
      <c r="O31" s="74">
        <v>4</v>
      </c>
      <c r="P31" s="15">
        <v>1356</v>
      </c>
      <c r="Q31" s="15">
        <v>1872</v>
      </c>
      <c r="R31" s="15">
        <v>297</v>
      </c>
      <c r="S31" s="15">
        <v>384</v>
      </c>
      <c r="T31" s="65">
        <f>(P31/Q31*100)-100</f>
        <v>-27.56410256410257</v>
      </c>
      <c r="U31" s="82">
        <v>35149</v>
      </c>
      <c r="V31" s="15">
        <f>P31/O31</f>
        <v>339</v>
      </c>
      <c r="W31" s="76">
        <f>SUM(U31,P31)</f>
        <v>36505</v>
      </c>
      <c r="X31" s="76">
        <v>7660</v>
      </c>
      <c r="Y31" s="77">
        <f>SUM(X31,R31)</f>
        <v>7957</v>
      </c>
    </row>
    <row r="32" spans="1:25" ht="12.75">
      <c r="A32" s="73">
        <v>19</v>
      </c>
      <c r="B32" s="73">
        <v>18</v>
      </c>
      <c r="C32" s="4" t="s">
        <v>62</v>
      </c>
      <c r="D32" s="4" t="s">
        <v>63</v>
      </c>
      <c r="E32" s="16" t="s">
        <v>45</v>
      </c>
      <c r="F32" s="16" t="s">
        <v>52</v>
      </c>
      <c r="G32" s="38">
        <v>8</v>
      </c>
      <c r="H32" s="38">
        <v>6</v>
      </c>
      <c r="I32" s="15">
        <v>692</v>
      </c>
      <c r="J32" s="15">
        <v>860</v>
      </c>
      <c r="K32" s="15">
        <v>140</v>
      </c>
      <c r="L32" s="15">
        <v>159</v>
      </c>
      <c r="M32" s="65">
        <f>(I32/J32*100)-100</f>
        <v>-19.534883720930225</v>
      </c>
      <c r="N32" s="15">
        <f>I32/H32</f>
        <v>115.33333333333333</v>
      </c>
      <c r="O32" s="74">
        <v>6</v>
      </c>
      <c r="P32" s="23">
        <v>1142</v>
      </c>
      <c r="Q32" s="23">
        <v>1152</v>
      </c>
      <c r="R32" s="23">
        <v>234</v>
      </c>
      <c r="S32" s="23">
        <v>222</v>
      </c>
      <c r="T32" s="65">
        <f>(P32/Q32*100)-100</f>
        <v>-0.8680555555555571</v>
      </c>
      <c r="U32" s="82">
        <v>94779</v>
      </c>
      <c r="V32" s="15">
        <f>P32/O32</f>
        <v>190.33333333333334</v>
      </c>
      <c r="W32" s="76">
        <f>SUM(U32,P32)</f>
        <v>95921</v>
      </c>
      <c r="X32" s="76">
        <v>21452</v>
      </c>
      <c r="Y32" s="77">
        <f>SUM(X32,R32)</f>
        <v>21686</v>
      </c>
    </row>
    <row r="33" spans="1:25" ht="13.5" thickBot="1">
      <c r="A33" s="51">
        <v>20</v>
      </c>
      <c r="B33" s="73">
        <v>19</v>
      </c>
      <c r="C33" s="4" t="s">
        <v>92</v>
      </c>
      <c r="D33" s="4" t="s">
        <v>93</v>
      </c>
      <c r="E33" s="16" t="s">
        <v>45</v>
      </c>
      <c r="F33" s="16" t="s">
        <v>89</v>
      </c>
      <c r="G33" s="38">
        <v>7</v>
      </c>
      <c r="H33" s="38">
        <v>3</v>
      </c>
      <c r="I33" s="15">
        <v>740</v>
      </c>
      <c r="J33" s="15">
        <v>715</v>
      </c>
      <c r="K33" s="23">
        <v>158</v>
      </c>
      <c r="L33" s="23">
        <v>144</v>
      </c>
      <c r="M33" s="65">
        <f>(I33/J33*100)-100</f>
        <v>3.496503496503493</v>
      </c>
      <c r="N33" s="15">
        <f>I33/H33</f>
        <v>246.66666666666666</v>
      </c>
      <c r="O33" s="38">
        <v>3</v>
      </c>
      <c r="P33" s="23">
        <v>875</v>
      </c>
      <c r="Q33" s="23">
        <v>899</v>
      </c>
      <c r="R33" s="23">
        <v>194</v>
      </c>
      <c r="S33" s="23">
        <v>184</v>
      </c>
      <c r="T33" s="65">
        <f>(P33/Q33*100)-100</f>
        <v>-2.6696329254727402</v>
      </c>
      <c r="U33" s="82">
        <v>24874</v>
      </c>
      <c r="V33" s="15">
        <f>P33/O33</f>
        <v>291.6666666666667</v>
      </c>
      <c r="W33" s="76">
        <f>SUM(U33,P33)</f>
        <v>25749</v>
      </c>
      <c r="X33" s="76">
        <v>5422</v>
      </c>
      <c r="Y33" s="77">
        <f>SUM(X33,R33)</f>
        <v>5616</v>
      </c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171</v>
      </c>
      <c r="I34" s="32">
        <f>SUM(I14:I33)</f>
        <v>145360</v>
      </c>
      <c r="J34" s="32">
        <v>106593</v>
      </c>
      <c r="K34" s="32">
        <f>SUM(K14:K33)</f>
        <v>29268</v>
      </c>
      <c r="L34" s="32">
        <v>21644</v>
      </c>
      <c r="M34" s="69">
        <f>(I34/J34*100)-100</f>
        <v>36.36917996491326</v>
      </c>
      <c r="N34" s="33">
        <f>I34/H34</f>
        <v>850.0584795321637</v>
      </c>
      <c r="O34" s="35">
        <f>SUM(O14:O33)</f>
        <v>171</v>
      </c>
      <c r="P34" s="32">
        <f>SUM(P14:P33)</f>
        <v>192255</v>
      </c>
      <c r="Q34" s="32">
        <v>149899</v>
      </c>
      <c r="R34" s="32">
        <f>SUM(R14:R33)</f>
        <v>40859</v>
      </c>
      <c r="S34" s="32">
        <v>32199</v>
      </c>
      <c r="T34" s="69">
        <f>(P34/Q34*100)-100</f>
        <v>28.256359281916502</v>
      </c>
      <c r="U34" s="79">
        <f>SUM(U14:U33)</f>
        <v>1575762</v>
      </c>
      <c r="V34" s="33">
        <f>P34/O34</f>
        <v>1124.298245614035</v>
      </c>
      <c r="W34" s="76">
        <f>SUM(U34,P34)</f>
        <v>1768017</v>
      </c>
      <c r="X34" s="80">
        <f>SUM(X14:X33)</f>
        <v>343513</v>
      </c>
      <c r="Y34" s="36">
        <f>SUM(Y14:Y33)</f>
        <v>384372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15 - Oct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0.7174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14 - Oct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42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40471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51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DESPICABLE ME</v>
      </c>
      <c r="D14" s="4" t="str">
        <f>'WEEKLY COMPETITIVE REPORT'!D14</f>
        <v>JAZ BARABA</v>
      </c>
      <c r="E14" s="4" t="str">
        <f>'WEEKLY COMPETITIVE REPORT'!E14</f>
        <v>UNI</v>
      </c>
      <c r="F14" s="4" t="str">
        <f>'WEEKLY COMPETITIVE REPORT'!F14</f>
        <v>Karantanija</v>
      </c>
      <c r="G14" s="38">
        <f>'WEEKLY COMPETITIVE REPORT'!G14</f>
        <v>1</v>
      </c>
      <c r="H14" s="38">
        <f>'WEEKLY COMPETITIVE REPORT'!H14</f>
        <v>18</v>
      </c>
      <c r="I14" s="15">
        <f>'WEEKLY COMPETITIVE REPORT'!I14/Y4</f>
        <v>72106.21689434067</v>
      </c>
      <c r="J14" s="15">
        <f>'WEEKLY COMPETITIVE REPORT'!J14/Y4</f>
        <v>0</v>
      </c>
      <c r="K14" s="23">
        <f>'WEEKLY COMPETITIVE REPORT'!K14</f>
        <v>10179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4005.9009385744816</v>
      </c>
      <c r="O14" s="38">
        <f>'WEEKLY COMPETITIVE REPORT'!O14</f>
        <v>18</v>
      </c>
      <c r="P14" s="15">
        <f>'WEEKLY COMPETITIVE REPORT'!P14/Y4</f>
        <v>87252.57875662112</v>
      </c>
      <c r="Q14" s="15">
        <f>'WEEKLY COMPETITIVE REPORT'!Q14/Y4</f>
        <v>1152.773905770839</v>
      </c>
      <c r="R14" s="23">
        <f>'WEEKLY COMPETITIVE REPORT'!R14</f>
        <v>12881</v>
      </c>
      <c r="S14" s="23">
        <f>'WEEKLY COMPETITIVE REPORT'!S14</f>
        <v>153</v>
      </c>
      <c r="T14" s="65">
        <f>'WEEKLY COMPETITIVE REPORT'!T14</f>
        <v>0</v>
      </c>
      <c r="U14" s="15">
        <f>'WEEKLY COMPETITIVE REPORT'!U14/Y4</f>
        <v>2279.063284081405</v>
      </c>
      <c r="V14" s="15">
        <f aca="true" t="shared" si="1" ref="V14:V20">P14/O14</f>
        <v>4847.365486478951</v>
      </c>
      <c r="W14" s="26">
        <f aca="true" t="shared" si="2" ref="W14:W20">P14+U14</f>
        <v>89531.64204070253</v>
      </c>
      <c r="X14" s="23">
        <f>'WEEKLY COMPETITIVE REPORT'!X14</f>
        <v>505</v>
      </c>
      <c r="Y14" s="57">
        <f>'WEEKLY COMPETITIVE REPORT'!Y14</f>
        <v>13386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EAT PRAY LOVE</v>
      </c>
      <c r="D15" s="4" t="str">
        <f>'WEEKLY COMPETITIVE REPORT'!D15</f>
        <v>JEJ, MOLI, LJUBI</v>
      </c>
      <c r="E15" s="4" t="str">
        <f>'WEEKLY COMPETITIVE REPORT'!E15</f>
        <v>SONY</v>
      </c>
      <c r="F15" s="4" t="str">
        <f>'WEEKLY COMPETITIVE REPORT'!F15</f>
        <v>CF</v>
      </c>
      <c r="G15" s="38">
        <f>'WEEKLY COMPETITIVE REPORT'!G15</f>
        <v>3</v>
      </c>
      <c r="H15" s="38">
        <f>'WEEKLY COMPETITIVE REPORT'!H15</f>
        <v>8</v>
      </c>
      <c r="I15" s="15">
        <f>'WEEKLY COMPETITIVE REPORT'!I15/Y4</f>
        <v>31060.775020908837</v>
      </c>
      <c r="J15" s="15">
        <f>'WEEKLY COMPETITIVE REPORT'!J15/Y4</f>
        <v>31452.467242821298</v>
      </c>
      <c r="K15" s="23">
        <f>'WEEKLY COMPETITIVE REPORT'!K15</f>
        <v>4423</v>
      </c>
      <c r="L15" s="23">
        <f>'WEEKLY COMPETITIVE REPORT'!L15</f>
        <v>4346</v>
      </c>
      <c r="M15" s="65">
        <f>'WEEKLY COMPETITIVE REPORT'!M15</f>
        <v>-1.2453465697571318</v>
      </c>
      <c r="N15" s="15">
        <f t="shared" si="0"/>
        <v>3882.5968776136046</v>
      </c>
      <c r="O15" s="38">
        <f>'WEEKLY COMPETITIVE REPORT'!O15</f>
        <v>8</v>
      </c>
      <c r="P15" s="15">
        <f>'WEEKLY COMPETITIVE REPORT'!P15/Y4</f>
        <v>46017.56342347365</v>
      </c>
      <c r="Q15" s="15">
        <f>'WEEKLY COMPETITIVE REPORT'!Q15/Y4</f>
        <v>49885.69835517145</v>
      </c>
      <c r="R15" s="23">
        <f>'WEEKLY COMPETITIVE REPORT'!R15</f>
        <v>6938</v>
      </c>
      <c r="S15" s="23">
        <f>'WEEKLY COMPETITIVE REPORT'!S15</f>
        <v>7391</v>
      </c>
      <c r="T15" s="65">
        <f>'WEEKLY COMPETITIVE REPORT'!T15</f>
        <v>-7.753995752766286</v>
      </c>
      <c r="U15" s="15">
        <f>'WEEKLY COMPETITIVE REPORT'!U15/Y4</f>
        <v>250496.23640925562</v>
      </c>
      <c r="V15" s="15">
        <f t="shared" si="1"/>
        <v>5752.195427934206</v>
      </c>
      <c r="W15" s="26">
        <f t="shared" si="2"/>
        <v>296513.7998327293</v>
      </c>
      <c r="X15" s="23">
        <f>'WEEKLY COMPETITIVE REPORT'!X15</f>
        <v>37772</v>
      </c>
      <c r="Y15" s="57">
        <f>'WEEKLY COMPETITIVE REPORT'!Y15</f>
        <v>44710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STEP UP 3D</v>
      </c>
      <c r="D16" s="4" t="str">
        <f>'WEEKLY COMPETITIVE REPORT'!D16</f>
        <v>ODPLESI SVOJE SANJE V 3D</v>
      </c>
      <c r="E16" s="4" t="str">
        <f>'WEEKLY COMPETITIVE REPORT'!E16</f>
        <v>INDEP</v>
      </c>
      <c r="F16" s="4" t="str">
        <f>'WEEKLY COMPETITIVE REPORT'!F16</f>
        <v>Blitz</v>
      </c>
      <c r="G16" s="38">
        <f>'WEEKLY COMPETITIVE REPORT'!G16</f>
        <v>3</v>
      </c>
      <c r="H16" s="38">
        <f>'WEEKLY COMPETITIVE REPORT'!H16</f>
        <v>6</v>
      </c>
      <c r="I16" s="15">
        <f>'WEEKLY COMPETITIVE REPORT'!I16/Y4</f>
        <v>18734.31837189852</v>
      </c>
      <c r="J16" s="15">
        <f>'WEEKLY COMPETITIVE REPORT'!J16/Y4</f>
        <v>24098.1321438528</v>
      </c>
      <c r="K16" s="23">
        <f>'WEEKLY COMPETITIVE REPORT'!K16</f>
        <v>2405</v>
      </c>
      <c r="L16" s="23">
        <f>'WEEKLY COMPETITIVE REPORT'!L16</f>
        <v>3322</v>
      </c>
      <c r="M16" s="65">
        <f>'WEEKLY COMPETITIVE REPORT'!M16</f>
        <v>-22.258213789912077</v>
      </c>
      <c r="N16" s="15">
        <f t="shared" si="0"/>
        <v>3122.38639531642</v>
      </c>
      <c r="O16" s="38">
        <f>'WEEKLY COMPETITIVE REPORT'!O16</f>
        <v>6</v>
      </c>
      <c r="P16" s="15">
        <f>'WEEKLY COMPETITIVE REPORT'!P16/Y4</f>
        <v>24638.974073041536</v>
      </c>
      <c r="Q16" s="15">
        <f>'WEEKLY COMPETITIVE REPORT'!Q16/Y4</f>
        <v>31568.162810147754</v>
      </c>
      <c r="R16" s="23">
        <f>'WEEKLY COMPETITIVE REPORT'!R16</f>
        <v>3449</v>
      </c>
      <c r="S16" s="23">
        <f>'WEEKLY COMPETITIVE REPORT'!S16</f>
        <v>4623</v>
      </c>
      <c r="T16" s="65">
        <f>'WEEKLY COMPETITIVE REPORT'!T16</f>
        <v>-21.949927142667903</v>
      </c>
      <c r="U16" s="15">
        <f>'WEEKLY COMPETITIVE REPORT'!U16/Y4</f>
        <v>160780.59659882908</v>
      </c>
      <c r="V16" s="15">
        <f t="shared" si="1"/>
        <v>4106.495678840256</v>
      </c>
      <c r="W16" s="26">
        <f t="shared" si="2"/>
        <v>185419.5706718706</v>
      </c>
      <c r="X16" s="23">
        <f>'WEEKLY COMPETITIVE REPORT'!X16</f>
        <v>23663</v>
      </c>
      <c r="Y16" s="57">
        <f>'WEEKLY COMPETITIVE REPORT'!Y16</f>
        <v>27112</v>
      </c>
    </row>
    <row r="17" spans="1:25" ht="12.75">
      <c r="A17" s="51">
        <v>4</v>
      </c>
      <c r="B17" s="4">
        <f>'WEEKLY COMPETITIVE REPORT'!B17</f>
        <v>3</v>
      </c>
      <c r="C17" s="4" t="str">
        <f>'WEEKLY COMPETITIVE REPORT'!C17</f>
        <v>DINNER FOR SCHMUCKS</v>
      </c>
      <c r="D17" s="4" t="str">
        <f>'WEEKLY COMPETITIVE REPORT'!D17</f>
        <v>BUTEC NA VECERJI</v>
      </c>
      <c r="E17" s="4" t="str">
        <f>'WEEKLY COMPETITIVE REPORT'!E17</f>
        <v>PAR</v>
      </c>
      <c r="F17" s="4" t="str">
        <f>'WEEKLY COMPETITIVE REPORT'!F17</f>
        <v>Karantanija</v>
      </c>
      <c r="G17" s="38">
        <f>'WEEKLY COMPETITIVE REPORT'!G17</f>
        <v>4</v>
      </c>
      <c r="H17" s="38">
        <f>'WEEKLY COMPETITIVE REPORT'!H17</f>
        <v>8</v>
      </c>
      <c r="I17" s="15">
        <f>'WEEKLY COMPETITIVE REPORT'!I17/Y4</f>
        <v>15408.41929188737</v>
      </c>
      <c r="J17" s="15">
        <f>'WEEKLY COMPETITIVE REPORT'!J17/Y4</f>
        <v>15833.56565374965</v>
      </c>
      <c r="K17" s="23">
        <f>'WEEKLY COMPETITIVE REPORT'!K17</f>
        <v>2428</v>
      </c>
      <c r="L17" s="23">
        <f>'WEEKLY COMPETITIVE REPORT'!L17</f>
        <v>2504</v>
      </c>
      <c r="M17" s="65">
        <f>'WEEKLY COMPETITIVE REPORT'!M17</f>
        <v>-2.6850955189717354</v>
      </c>
      <c r="N17" s="15">
        <f t="shared" si="0"/>
        <v>1926.0524114859213</v>
      </c>
      <c r="O17" s="38">
        <f>'WEEKLY COMPETITIVE REPORT'!O17</f>
        <v>8</v>
      </c>
      <c r="P17" s="15">
        <f>'WEEKLY COMPETITIVE REPORT'!P17/Y4</f>
        <v>19684.97351547254</v>
      </c>
      <c r="Q17" s="15">
        <f>'WEEKLY COMPETITIVE REPORT'!Q17/Y4</f>
        <v>20542.235851686644</v>
      </c>
      <c r="R17" s="23">
        <f>'WEEKLY COMPETITIVE REPORT'!R17</f>
        <v>3281</v>
      </c>
      <c r="S17" s="23">
        <f>'WEEKLY COMPETITIVE REPORT'!S17</f>
        <v>3381</v>
      </c>
      <c r="T17" s="65">
        <f>'WEEKLY COMPETITIVE REPORT'!T17</f>
        <v>-4.173169573183145</v>
      </c>
      <c r="U17" s="15">
        <f>'WEEKLY COMPETITIVE REPORT'!U17/Y4</f>
        <v>113494.56370225815</v>
      </c>
      <c r="V17" s="15">
        <f t="shared" si="1"/>
        <v>2460.6216894340673</v>
      </c>
      <c r="W17" s="26">
        <f t="shared" si="2"/>
        <v>133179.53721773069</v>
      </c>
      <c r="X17" s="23">
        <f>'WEEKLY COMPETITIVE REPORT'!X17</f>
        <v>18443</v>
      </c>
      <c r="Y17" s="57">
        <f>'WEEKLY COMPETITIVE REPORT'!Y17</f>
        <v>21724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SORCERER'S APPRENTICE</v>
      </c>
      <c r="D18" s="4" t="str">
        <f>'WEEKLY COMPETITIVE REPORT'!D18</f>
        <v>CAROVNIKOV VAJENEC</v>
      </c>
      <c r="E18" s="4" t="str">
        <f>'WEEKLY COMPETITIVE REPORT'!E18</f>
        <v>WDI</v>
      </c>
      <c r="F18" s="4" t="str">
        <f>'WEEKLY COMPETITIVE REPORT'!F18</f>
        <v>CENEX</v>
      </c>
      <c r="G18" s="38">
        <f>'WEEKLY COMPETITIVE REPORT'!G18</f>
        <v>4</v>
      </c>
      <c r="H18" s="38">
        <f>'WEEKLY COMPETITIVE REPORT'!H18</f>
        <v>10</v>
      </c>
      <c r="I18" s="15">
        <f>'WEEKLY COMPETITIVE REPORT'!I18/Y4</f>
        <v>12391.971006412043</v>
      </c>
      <c r="J18" s="15">
        <f>'WEEKLY COMPETITIVE REPORT'!J18/Y4</f>
        <v>11891.55282966267</v>
      </c>
      <c r="K18" s="23">
        <f>'WEEKLY COMPETITIVE REPORT'!K18</f>
        <v>1929</v>
      </c>
      <c r="L18" s="23">
        <f>'WEEKLY COMPETITIVE REPORT'!L18</f>
        <v>1797</v>
      </c>
      <c r="M18" s="65">
        <f>'WEEKLY COMPETITIVE REPORT'!M18</f>
        <v>4.2081819247450625</v>
      </c>
      <c r="N18" s="15">
        <f t="shared" si="0"/>
        <v>1239.1971006412043</v>
      </c>
      <c r="O18" s="38">
        <f>'WEEKLY COMPETITIVE REPORT'!O18</f>
        <v>10</v>
      </c>
      <c r="P18" s="15">
        <f>'WEEKLY COMPETITIVE REPORT'!P18/Y4</f>
        <v>15834.95957624756</v>
      </c>
      <c r="Q18" s="15">
        <f>'WEEKLY COMPETITIVE REPORT'!Q18/Y4</f>
        <v>15876.777251184832</v>
      </c>
      <c r="R18" s="23">
        <f>'WEEKLY COMPETITIVE REPORT'!R18</f>
        <v>2604</v>
      </c>
      <c r="S18" s="23">
        <f>'WEEKLY COMPETITIVE REPORT'!S18</f>
        <v>2516</v>
      </c>
      <c r="T18" s="65">
        <f>'WEEKLY COMPETITIVE REPORT'!T18</f>
        <v>-0.26338893766461524</v>
      </c>
      <c r="U18" s="15">
        <f>'WEEKLY COMPETITIVE REPORT'!U18/Y4</f>
        <v>108441.5946473376</v>
      </c>
      <c r="V18" s="15">
        <f t="shared" si="1"/>
        <v>1583.495957624756</v>
      </c>
      <c r="W18" s="26">
        <f t="shared" si="2"/>
        <v>124276.55422358516</v>
      </c>
      <c r="X18" s="23">
        <f>'WEEKLY COMPETITIVE REPORT'!X18</f>
        <v>17545</v>
      </c>
      <c r="Y18" s="57">
        <f>'WEEKLY COMPETITIVE REPORT'!Y18</f>
        <v>20149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PIRANO</v>
      </c>
      <c r="D19" s="4" t="str">
        <f>'WEEKLY COMPETITIVE REPORT'!D19</f>
        <v>PIRAN</v>
      </c>
      <c r="E19" s="4" t="str">
        <f>'WEEKLY COMPETITIVE REPORT'!E19</f>
        <v>INDEP</v>
      </c>
      <c r="F19" s="4" t="str">
        <f>'WEEKLY COMPETITIVE REPORT'!F19</f>
        <v>Kolosej</v>
      </c>
      <c r="G19" s="38">
        <f>'WEEKLY COMPETITIVE REPORT'!G19</f>
        <v>1</v>
      </c>
      <c r="H19" s="38">
        <f>'WEEKLY COMPETITIVE REPORT'!H19</f>
        <v>9</v>
      </c>
      <c r="I19" s="15">
        <f>'WEEKLY COMPETITIVE REPORT'!I19/Y4</f>
        <v>9889.88012266518</v>
      </c>
      <c r="J19" s="15">
        <f>'WEEKLY COMPETITIVE REPORT'!J19/Y4</f>
        <v>8488.988012266518</v>
      </c>
      <c r="K19" s="23">
        <f>'WEEKLY COMPETITIVE REPORT'!K19</f>
        <v>1427</v>
      </c>
      <c r="L19" s="23">
        <f>'WEEKLY COMPETITIVE REPORT'!L19</f>
        <v>1221</v>
      </c>
      <c r="M19" s="65">
        <f>'WEEKLY COMPETITIVE REPORT'!M19</f>
        <v>16.50246305418719</v>
      </c>
      <c r="N19" s="15">
        <f t="shared" si="0"/>
        <v>1098.87556918502</v>
      </c>
      <c r="O19" s="38">
        <f>'WEEKLY COMPETITIVE REPORT'!O19</f>
        <v>9</v>
      </c>
      <c r="P19" s="15">
        <f>'WEEKLY COMPETITIVE REPORT'!P19/Y4</f>
        <v>15163.088932255367</v>
      </c>
      <c r="Q19" s="15">
        <f>'WEEKLY COMPETITIVE REPORT'!Q19/Y4</f>
        <v>14477.27906328408</v>
      </c>
      <c r="R19" s="23">
        <f>'WEEKLY COMPETITIVE REPORT'!R19</f>
        <v>2345</v>
      </c>
      <c r="S19" s="23">
        <f>'WEEKLY COMPETITIVE REPORT'!S19</f>
        <v>2421</v>
      </c>
      <c r="T19" s="65">
        <f>'WEEKLY COMPETITIVE REPORT'!T19</f>
        <v>4.737146158289988</v>
      </c>
      <c r="U19" s="15">
        <f>'WEEKLY COMPETITIVE REPORT'!U19/Y4</f>
        <v>14937.27348759409</v>
      </c>
      <c r="V19" s="15">
        <f t="shared" si="1"/>
        <v>1684.7876591394852</v>
      </c>
      <c r="W19" s="26">
        <f t="shared" si="2"/>
        <v>30100.362419849458</v>
      </c>
      <c r="X19" s="23">
        <f>'WEEKLY COMPETITIVE REPORT'!X19</f>
        <v>3203</v>
      </c>
      <c r="Y19" s="57">
        <f>'WEEKLY COMPETITIVE REPORT'!Y19</f>
        <v>5548</v>
      </c>
    </row>
    <row r="20" spans="1:25" ht="12.75">
      <c r="A20" s="52">
        <v>7</v>
      </c>
      <c r="B20" s="4">
        <f>'WEEKLY COMPETITIVE REPORT'!B20</f>
        <v>9</v>
      </c>
      <c r="C20" s="4" t="str">
        <f>'WEEKLY COMPETITIVE REPORT'!C20</f>
        <v>THE SWITCH</v>
      </c>
      <c r="D20" s="4" t="str">
        <f>'WEEKLY COMPETITIVE REPORT'!D20</f>
        <v>ZAMENJAVA</v>
      </c>
      <c r="E20" s="4" t="str">
        <f>'WEEKLY COMPETITIVE REPORT'!E20</f>
        <v>INDEP</v>
      </c>
      <c r="F20" s="4" t="str">
        <f>'WEEKLY COMPETITIVE REPORT'!F20</f>
        <v>Blitz</v>
      </c>
      <c r="G20" s="38">
        <f>'WEEKLY COMPETITIVE REPORT'!G20</f>
        <v>1</v>
      </c>
      <c r="H20" s="38">
        <f>'WEEKLY COMPETITIVE REPORT'!H20</f>
        <v>3</v>
      </c>
      <c r="I20" s="15">
        <f>'WEEKLY COMPETITIVE REPORT'!I20/Y4</f>
        <v>7610.816838583774</v>
      </c>
      <c r="J20" s="15">
        <f>'WEEKLY COMPETITIVE REPORT'!J20/Y4</f>
        <v>6014.7755784778365</v>
      </c>
      <c r="K20" s="23">
        <f>'WEEKLY COMPETITIVE REPORT'!K20</f>
        <v>1184</v>
      </c>
      <c r="L20" s="23">
        <f>'WEEKLY COMPETITIVE REPORT'!L20</f>
        <v>944</v>
      </c>
      <c r="M20" s="65">
        <f>'WEEKLY COMPETITIVE REPORT'!M20</f>
        <v>26.535341830822716</v>
      </c>
      <c r="N20" s="15">
        <f t="shared" si="0"/>
        <v>2536.9389461945916</v>
      </c>
      <c r="O20" s="38">
        <f>'WEEKLY COMPETITIVE REPORT'!O20</f>
        <v>3</v>
      </c>
      <c r="P20" s="15">
        <f>'WEEKLY COMPETITIVE REPORT'!P20/Y4</f>
        <v>10694.173403958739</v>
      </c>
      <c r="Q20" s="15">
        <f>'WEEKLY COMPETITIVE REPORT'!Q20/Y4</f>
        <v>8449.958182325063</v>
      </c>
      <c r="R20" s="23">
        <f>'WEEKLY COMPETITIVE REPORT'!R20</f>
        <v>1850</v>
      </c>
      <c r="S20" s="23">
        <f>'WEEKLY COMPETITIVE REPORT'!S20</f>
        <v>1480</v>
      </c>
      <c r="T20" s="65">
        <f>'WEEKLY COMPETITIVE REPORT'!T20</f>
        <v>26.558891454965348</v>
      </c>
      <c r="U20" s="15">
        <f>'WEEKLY COMPETITIVE REPORT'!U20/Y4</f>
        <v>9945.637022581544</v>
      </c>
      <c r="V20" s="15">
        <f t="shared" si="1"/>
        <v>3564.7244679862465</v>
      </c>
      <c r="W20" s="26">
        <f t="shared" si="2"/>
        <v>20639.810426540284</v>
      </c>
      <c r="X20" s="23">
        <f>'WEEKLY COMPETITIVE REPORT'!X20</f>
        <v>1697</v>
      </c>
      <c r="Y20" s="57">
        <f>'WEEKLY COMPETITIVE REPORT'!Y20</f>
        <v>3547</v>
      </c>
    </row>
    <row r="21" spans="1:25" ht="12.75">
      <c r="A21" s="51">
        <v>8</v>
      </c>
      <c r="B21" s="4">
        <f>'WEEKLY COMPETITIVE REPORT'!B21</f>
        <v>8</v>
      </c>
      <c r="C21" s="4" t="str">
        <f>'WEEKLY COMPETITIVE REPORT'!C21</f>
        <v>INCEPTION</v>
      </c>
      <c r="D21" s="4" t="str">
        <f>'WEEKLY COMPETITIVE REPORT'!D21</f>
        <v>IZVOR</v>
      </c>
      <c r="E21" s="4" t="str">
        <f>'WEEKLY COMPETITIVE REPORT'!E21</f>
        <v>WB</v>
      </c>
      <c r="F21" s="4" t="str">
        <f>'WEEKLY COMPETITIVE REPORT'!F21</f>
        <v>Blitz</v>
      </c>
      <c r="G21" s="38">
        <f>'WEEKLY COMPETITIVE REPORT'!G21</f>
        <v>12</v>
      </c>
      <c r="H21" s="38">
        <f>'WEEKLY COMPETITIVE REPORT'!H21</f>
        <v>10</v>
      </c>
      <c r="I21" s="15">
        <f>'WEEKLY COMPETITIVE REPORT'!I21/Y4</f>
        <v>5235.57290214664</v>
      </c>
      <c r="J21" s="15">
        <f>'WEEKLY COMPETITIVE REPORT'!J21/Y4</f>
        <v>5514.357401728464</v>
      </c>
      <c r="K21" s="23">
        <f>'WEEKLY COMPETITIVE REPORT'!K21</f>
        <v>722</v>
      </c>
      <c r="L21" s="23">
        <f>'WEEKLY COMPETITIVE REPORT'!L21</f>
        <v>869</v>
      </c>
      <c r="M21" s="65">
        <f>'WEEKLY COMPETITIVE REPORT'!M21</f>
        <v>-5.055611729019219</v>
      </c>
      <c r="N21" s="15">
        <f aca="true" t="shared" si="3" ref="N21:N33">I21/H21</f>
        <v>523.557290214664</v>
      </c>
      <c r="O21" s="38">
        <f>'WEEKLY COMPETITIVE REPORT'!O21</f>
        <v>10</v>
      </c>
      <c r="P21" s="15">
        <f>'WEEKLY COMPETITIVE REPORT'!P21/Y4</f>
        <v>8155.8405352662385</v>
      </c>
      <c r="Q21" s="15">
        <f>'WEEKLY COMPETITIVE REPORT'!Q21/Y4</f>
        <v>8493.169779760245</v>
      </c>
      <c r="R21" s="23">
        <f>'WEEKLY COMPETITIVE REPORT'!R21</f>
        <v>1181</v>
      </c>
      <c r="S21" s="23">
        <f>'WEEKLY COMPETITIVE REPORT'!S21</f>
        <v>1302</v>
      </c>
      <c r="T21" s="65">
        <f>'WEEKLY COMPETITIVE REPORT'!T21</f>
        <v>-3.971770884621691</v>
      </c>
      <c r="U21" s="15">
        <f>'WEEKLY COMPETITIVE REPORT'!U21/Y4</f>
        <v>421661.55561750766</v>
      </c>
      <c r="V21" s="15">
        <f aca="true" t="shared" si="4" ref="V21:V33">P21/O21</f>
        <v>815.5840535266238</v>
      </c>
      <c r="W21" s="26">
        <f aca="true" t="shared" si="5" ref="W21:W33">P21+U21</f>
        <v>429817.39615277393</v>
      </c>
      <c r="X21" s="23">
        <f>'WEEKLY COMPETITIVE REPORT'!X21</f>
        <v>63425</v>
      </c>
      <c r="Y21" s="57">
        <f>'WEEKLY COMPETITIVE REPORT'!Y21</f>
        <v>64606</v>
      </c>
    </row>
    <row r="22" spans="1:25" ht="12.75">
      <c r="A22" s="51">
        <v>9</v>
      </c>
      <c r="B22" s="4">
        <f>'WEEKLY COMPETITIVE REPORT'!B22</f>
        <v>10</v>
      </c>
      <c r="C22" s="4" t="str">
        <f>'WEEKLY COMPETITIVE REPORT'!C22</f>
        <v>GOING THE DISTANCE</v>
      </c>
      <c r="D22" s="4" t="str">
        <f>'WEEKLY COMPETITIVE REPORT'!D22</f>
        <v>LJUBEZEN NA DALJAVO</v>
      </c>
      <c r="E22" s="4" t="str">
        <f>'WEEKLY COMPETITIVE REPORT'!E22</f>
        <v>WB</v>
      </c>
      <c r="F22" s="4" t="str">
        <f>'WEEKLY COMPETITIVE REPORT'!F22</f>
        <v>Blitz</v>
      </c>
      <c r="G22" s="38">
        <f>'WEEKLY COMPETITIVE REPORT'!G22</f>
        <v>5</v>
      </c>
      <c r="H22" s="38">
        <f>'WEEKLY COMPETITIVE REPORT'!H22</f>
        <v>7</v>
      </c>
      <c r="I22" s="15">
        <f>'WEEKLY COMPETITIVE REPORT'!I22/Y4</f>
        <v>4290.49344856426</v>
      </c>
      <c r="J22" s="15">
        <f>'WEEKLY COMPETITIVE REPORT'!J22/Y4</f>
        <v>4399.219403401171</v>
      </c>
      <c r="K22" s="23">
        <f>'WEEKLY COMPETITIVE REPORT'!K22</f>
        <v>677</v>
      </c>
      <c r="L22" s="23">
        <f>'WEEKLY COMPETITIVE REPORT'!L22</f>
        <v>646</v>
      </c>
      <c r="M22" s="65">
        <f>'WEEKLY COMPETITIVE REPORT'!M22</f>
        <v>-2.471482889733849</v>
      </c>
      <c r="N22" s="15">
        <f t="shared" si="3"/>
        <v>612.9276355091799</v>
      </c>
      <c r="O22" s="38">
        <f>'WEEKLY COMPETITIVE REPORT'!O22</f>
        <v>7</v>
      </c>
      <c r="P22" s="15">
        <f>'WEEKLY COMPETITIVE REPORT'!P22/Y4</f>
        <v>6391.134652913298</v>
      </c>
      <c r="Q22" s="15">
        <f>'WEEKLY COMPETITIVE REPORT'!Q22/Y4</f>
        <v>6428.770560356844</v>
      </c>
      <c r="R22" s="23">
        <f>'WEEKLY COMPETITIVE REPORT'!R22</f>
        <v>1032</v>
      </c>
      <c r="S22" s="23">
        <f>'WEEKLY COMPETITIVE REPORT'!S22</f>
        <v>989</v>
      </c>
      <c r="T22" s="65">
        <f>'WEEKLY COMPETITIVE REPORT'!T22</f>
        <v>-0.5854293148308756</v>
      </c>
      <c r="U22" s="15">
        <f>'WEEKLY COMPETITIVE REPORT'!U22/Y4</f>
        <v>70144.96793978254</v>
      </c>
      <c r="V22" s="15">
        <f t="shared" si="4"/>
        <v>913.0192361304711</v>
      </c>
      <c r="W22" s="26">
        <f t="shared" si="5"/>
        <v>76536.10259269584</v>
      </c>
      <c r="X22" s="23">
        <f>'WEEKLY COMPETITIVE REPORT'!X22</f>
        <v>11197</v>
      </c>
      <c r="Y22" s="57">
        <f>'WEEKLY COMPETITIVE REPORT'!Y22</f>
        <v>12229</v>
      </c>
    </row>
    <row r="23" spans="1:25" ht="12.75">
      <c r="A23" s="51">
        <v>10</v>
      </c>
      <c r="B23" s="4">
        <f>'WEEKLY COMPETITIVE REPORT'!B23</f>
        <v>6</v>
      </c>
      <c r="C23" s="4" t="str">
        <f>'WEEKLY COMPETITIVE REPORT'!C23</f>
        <v>LEGEND OF THE GUARDIANS</v>
      </c>
      <c r="D23" s="4" t="str">
        <f>'WEEKLY COMPETITIVE REPORT'!D23</f>
        <v>LEGENDA SOVJEGA KRALJSTVA</v>
      </c>
      <c r="E23" s="4" t="str">
        <f>'WEEKLY COMPETITIVE REPORT'!E23</f>
        <v>WB</v>
      </c>
      <c r="F23" s="4" t="str">
        <f>'WEEKLY COMPETITIVE REPORT'!F23</f>
        <v>Blitz</v>
      </c>
      <c r="G23" s="38">
        <f>'WEEKLY COMPETITIVE REPORT'!G23</f>
        <v>2</v>
      </c>
      <c r="H23" s="38">
        <f>'WEEKLY COMPETITIVE REPORT'!H23</f>
        <v>11</v>
      </c>
      <c r="I23" s="15">
        <f>'WEEKLY COMPETITIVE REPORT'!I23/Y4</f>
        <v>3845.8321717312515</v>
      </c>
      <c r="J23" s="15">
        <f>'WEEKLY COMPETITIVE REPORT'!J23/Y4</f>
        <v>9500.975745748536</v>
      </c>
      <c r="K23" s="23">
        <f>'WEEKLY COMPETITIVE REPORT'!K23</f>
        <v>520</v>
      </c>
      <c r="L23" s="23">
        <f>'WEEKLY COMPETITIVE REPORT'!L23</f>
        <v>1270</v>
      </c>
      <c r="M23" s="65">
        <f>'WEEKLY COMPETITIVE REPORT'!M23</f>
        <v>-59.52171361502347</v>
      </c>
      <c r="N23" s="15">
        <f t="shared" si="3"/>
        <v>349.62110652102285</v>
      </c>
      <c r="O23" s="38">
        <f>'WEEKLY COMPETITIVE REPORT'!O23</f>
        <v>11</v>
      </c>
      <c r="P23" s="15">
        <f>'WEEKLY COMPETITIVE REPORT'!P23/Y4</f>
        <v>5200.724839698913</v>
      </c>
      <c r="Q23" s="15">
        <f>'WEEKLY COMPETITIVE REPORT'!Q23/Y4</f>
        <v>12746.027320880958</v>
      </c>
      <c r="R23" s="23">
        <f>'WEEKLY COMPETITIVE REPORT'!R23</f>
        <v>762</v>
      </c>
      <c r="S23" s="23">
        <f>'WEEKLY COMPETITIVE REPORT'!S23</f>
        <v>1816</v>
      </c>
      <c r="T23" s="65">
        <f>'WEEKLY COMPETITIVE REPORT'!T23</f>
        <v>-59.19728783902013</v>
      </c>
      <c r="U23" s="15">
        <f>'WEEKLY COMPETITIVE REPORT'!U23/Y4</f>
        <v>30249.51212712573</v>
      </c>
      <c r="V23" s="15">
        <f t="shared" si="4"/>
        <v>472.7931672453557</v>
      </c>
      <c r="W23" s="26">
        <f t="shared" si="5"/>
        <v>35450.23696682464</v>
      </c>
      <c r="X23" s="23">
        <f>'WEEKLY COMPETITIVE REPORT'!X23</f>
        <v>4343</v>
      </c>
      <c r="Y23" s="57">
        <f>'WEEKLY COMPETITIVE REPORT'!Y23</f>
        <v>5105</v>
      </c>
    </row>
    <row r="24" spans="1:25" ht="12.75">
      <c r="A24" s="51">
        <v>11</v>
      </c>
      <c r="B24" s="4">
        <f>'WEEKLY COMPETITIVE REPORT'!B24</f>
        <v>12</v>
      </c>
      <c r="C24" s="4" t="str">
        <f>'WEEKLY COMPETITIVE REPORT'!C24</f>
        <v>SCOTT PILGRIM VS.  THE WORLD</v>
      </c>
      <c r="D24" s="4" t="str">
        <f>'WEEKLY COMPETITIVE REPORT'!D24</f>
        <v>SCOTT PILGRIM PROTI VSEM</v>
      </c>
      <c r="E24" s="4" t="str">
        <f>'WEEKLY COMPETITIVE REPORT'!E24</f>
        <v>UNI</v>
      </c>
      <c r="F24" s="4" t="str">
        <f>'WEEKLY COMPETITIVE REPORT'!F24</f>
        <v>Karantanija</v>
      </c>
      <c r="G24" s="38">
        <f>'WEEKLY COMPETITIVE REPORT'!G24</f>
        <v>2</v>
      </c>
      <c r="H24" s="38">
        <f>'WEEKLY COMPETITIVE REPORT'!H24</f>
        <v>6</v>
      </c>
      <c r="I24" s="15">
        <f>'WEEKLY COMPETITIVE REPORT'!I24/Y4</f>
        <v>3876.498466685252</v>
      </c>
      <c r="J24" s="15">
        <f>'WEEKLY COMPETITIVE REPORT'!J24/Y4</f>
        <v>3546.1388346807917</v>
      </c>
      <c r="K24" s="23">
        <f>'WEEKLY COMPETITIVE REPORT'!K24</f>
        <v>614</v>
      </c>
      <c r="L24" s="23">
        <f>'WEEKLY COMPETITIVE REPORT'!L24</f>
        <v>537</v>
      </c>
      <c r="M24" s="65">
        <f>'WEEKLY COMPETITIVE REPORT'!M24</f>
        <v>9.316037735849065</v>
      </c>
      <c r="N24" s="15">
        <f t="shared" si="3"/>
        <v>646.0830777808753</v>
      </c>
      <c r="O24" s="38">
        <f>'WEEKLY COMPETITIVE REPORT'!O24</f>
        <v>6</v>
      </c>
      <c r="P24" s="15">
        <f>'WEEKLY COMPETITIVE REPORT'!P24/Y4</f>
        <v>5068.302202397546</v>
      </c>
      <c r="Q24" s="15">
        <f>'WEEKLY COMPETITIVE REPORT'!Q24/Y4</f>
        <v>5018.120992472818</v>
      </c>
      <c r="R24" s="23">
        <f>'WEEKLY COMPETITIVE REPORT'!R24</f>
        <v>845</v>
      </c>
      <c r="S24" s="23">
        <f>'WEEKLY COMPETITIVE REPORT'!S24</f>
        <v>807</v>
      </c>
      <c r="T24" s="65">
        <f>'WEEKLY COMPETITIVE REPORT'!T24</f>
        <v>1</v>
      </c>
      <c r="U24" s="15">
        <f>'WEEKLY COMPETITIVE REPORT'!U24/Y4</f>
        <v>13501.5333147477</v>
      </c>
      <c r="V24" s="15">
        <f t="shared" si="4"/>
        <v>844.7170337329244</v>
      </c>
      <c r="W24" s="26">
        <f t="shared" si="5"/>
        <v>18569.835517145246</v>
      </c>
      <c r="X24" s="23">
        <f>'WEEKLY COMPETITIVE REPORT'!X24</f>
        <v>2184</v>
      </c>
      <c r="Y24" s="57">
        <f>'WEEKLY COMPETITIVE REPORT'!Y24</f>
        <v>3029</v>
      </c>
    </row>
    <row r="25" spans="1:25" ht="12.75">
      <c r="A25" s="51">
        <v>12</v>
      </c>
      <c r="B25" s="4">
        <f>'WEEKLY COMPETITIVE REPORT'!B25</f>
        <v>13</v>
      </c>
      <c r="C25" s="4" t="str">
        <f>'WEEKLY COMPETITIVE REPORT'!C25</f>
        <v>MARMADUKE</v>
      </c>
      <c r="D25" s="4" t="str">
        <f>'WEEKLY COMPETITIVE REPORT'!D25</f>
        <v>MARMADUKE</v>
      </c>
      <c r="E25" s="4" t="str">
        <f>'WEEKLY COMPETITIVE REPORT'!E25</f>
        <v>FOX</v>
      </c>
      <c r="F25" s="4" t="str">
        <f>'WEEKLY COMPETITIVE REPORT'!F25</f>
        <v>CF</v>
      </c>
      <c r="G25" s="38">
        <f>'WEEKLY COMPETITIVE REPORT'!G25</f>
        <v>8</v>
      </c>
      <c r="H25" s="38">
        <f>'WEEKLY COMPETITIVE REPORT'!H25</f>
        <v>8</v>
      </c>
      <c r="I25" s="15">
        <f>'WEEKLY COMPETITIVE REPORT'!I25/Y4</f>
        <v>3178.143295232785</v>
      </c>
      <c r="J25" s="15">
        <f>'WEEKLY COMPETITIVE REPORT'!J25/Y4</f>
        <v>3114.0228603289656</v>
      </c>
      <c r="K25" s="23">
        <f>'WEEKLY COMPETITIVE REPORT'!K25</f>
        <v>507</v>
      </c>
      <c r="L25" s="23">
        <f>'WEEKLY COMPETITIVE REPORT'!L25</f>
        <v>517</v>
      </c>
      <c r="M25" s="65">
        <f>'WEEKLY COMPETITIVE REPORT'!M25</f>
        <v>2.059086839749341</v>
      </c>
      <c r="N25" s="15">
        <f t="shared" si="3"/>
        <v>397.2679119040981</v>
      </c>
      <c r="O25" s="38">
        <f>'WEEKLY COMPETITIVE REPORT'!O25</f>
        <v>8</v>
      </c>
      <c r="P25" s="15">
        <f>'WEEKLY COMPETITIVE REPORT'!P25/Y4</f>
        <v>4435.461388346807</v>
      </c>
      <c r="Q25" s="15">
        <f>'WEEKLY COMPETITIVE REPORT'!Q25/Y4</f>
        <v>3525.229997212155</v>
      </c>
      <c r="R25" s="23">
        <f>'WEEKLY COMPETITIVE REPORT'!R25</f>
        <v>718</v>
      </c>
      <c r="S25" s="23">
        <f>'WEEKLY COMPETITIVE REPORT'!S25</f>
        <v>585</v>
      </c>
      <c r="T25" s="65">
        <f>'WEEKLY COMPETITIVE REPORT'!T25</f>
        <v>25.820482404112298</v>
      </c>
      <c r="U25" s="15">
        <f>'WEEKLY COMPETITIVE REPORT'!U25/Y4</f>
        <v>131597.43518260383</v>
      </c>
      <c r="V25" s="15">
        <f t="shared" si="4"/>
        <v>554.4326735433509</v>
      </c>
      <c r="W25" s="26">
        <f t="shared" si="5"/>
        <v>136032.89657095063</v>
      </c>
      <c r="X25" s="23">
        <f>'WEEKLY COMPETITIVE REPORT'!X25</f>
        <v>22907</v>
      </c>
      <c r="Y25" s="57">
        <f>'WEEKLY COMPETITIVE REPORT'!Y25</f>
        <v>23625</v>
      </c>
    </row>
    <row r="26" spans="1:25" ht="12.75" customHeight="1">
      <c r="A26" s="51">
        <v>13</v>
      </c>
      <c r="B26" s="4">
        <f>'WEEKLY COMPETITIVE REPORT'!B26</f>
        <v>11</v>
      </c>
      <c r="C26" s="4" t="str">
        <f>'WEEKLY COMPETITIVE REPORT'!C26</f>
        <v>RESIDENT EVIL: AFTERLIFE</v>
      </c>
      <c r="D26" s="4" t="str">
        <f>'WEEKLY COMPETITIVE REPORT'!D26</f>
        <v>NEVIDNO ZLO: DRUGI SVET</v>
      </c>
      <c r="E26" s="4" t="str">
        <f>'WEEKLY COMPETITIVE REPORT'!E26</f>
        <v>SONY</v>
      </c>
      <c r="F26" s="4" t="str">
        <f>'WEEKLY COMPETITIVE REPORT'!F26</f>
        <v>CF</v>
      </c>
      <c r="G26" s="38">
        <f>'WEEKLY COMPETITIVE REPORT'!G26</f>
        <v>5</v>
      </c>
      <c r="H26" s="38">
        <f>'WEEKLY COMPETITIVE REPORT'!H26</f>
        <v>17</v>
      </c>
      <c r="I26" s="15">
        <f>'WEEKLY COMPETITIVE REPORT'!I26/Y4</f>
        <v>2485.363813771954</v>
      </c>
      <c r="J26" s="15">
        <f>'WEEKLY COMPETITIVE REPORT'!J26/Y4</f>
        <v>4261.221076108168</v>
      </c>
      <c r="K26" s="23">
        <f>'WEEKLY COMPETITIVE REPORT'!K26</f>
        <v>314</v>
      </c>
      <c r="L26" s="23">
        <f>'WEEKLY COMPETITIVE REPORT'!L26</f>
        <v>561</v>
      </c>
      <c r="M26" s="65">
        <f>'WEEKLY COMPETITIVE REPORT'!M26</f>
        <v>-41.67484461890743</v>
      </c>
      <c r="N26" s="15">
        <f t="shared" si="3"/>
        <v>146.19787139835023</v>
      </c>
      <c r="O26" s="38">
        <f>'WEEKLY COMPETITIVE REPORT'!O26</f>
        <v>17</v>
      </c>
      <c r="P26" s="15">
        <f>'WEEKLY COMPETITIVE REPORT'!P26/Y4</f>
        <v>3426.2614998606077</v>
      </c>
      <c r="Q26" s="15">
        <f>'WEEKLY COMPETITIVE REPORT'!Q26/Y4</f>
        <v>5740.172846389741</v>
      </c>
      <c r="R26" s="23">
        <f>'WEEKLY COMPETITIVE REPORT'!R26</f>
        <v>452</v>
      </c>
      <c r="S26" s="23">
        <f>'WEEKLY COMPETITIVE REPORT'!S26</f>
        <v>775</v>
      </c>
      <c r="T26" s="65">
        <f>'WEEKLY COMPETITIVE REPORT'!T26</f>
        <v>-40.31083050024284</v>
      </c>
      <c r="U26" s="15">
        <f>'WEEKLY COMPETITIVE REPORT'!U26/Y4</f>
        <v>94753.27571787008</v>
      </c>
      <c r="V26" s="15">
        <f t="shared" si="4"/>
        <v>201.5447941094475</v>
      </c>
      <c r="W26" s="26">
        <f t="shared" si="5"/>
        <v>98179.53721773069</v>
      </c>
      <c r="X26" s="23">
        <f>'WEEKLY COMPETITIVE REPORT'!X26</f>
        <v>13140</v>
      </c>
      <c r="Y26" s="57">
        <f>'WEEKLY COMPETITIVE REPORT'!Y26</f>
        <v>13592</v>
      </c>
    </row>
    <row r="27" spans="1:25" ht="12.75" customHeight="1">
      <c r="A27" s="51">
        <v>14</v>
      </c>
      <c r="B27" s="4">
        <f>'WEEKLY COMPETITIVE REPORT'!B27</f>
        <v>16</v>
      </c>
      <c r="C27" s="4" t="str">
        <f>'WEEKLY COMPETITIVE REPORT'!C27</f>
        <v>THE CRAZIES</v>
      </c>
      <c r="D27" s="4" t="str">
        <f>'WEEKLY COMPETITIVE REPORT'!D27</f>
        <v>ZBLAZNELI</v>
      </c>
      <c r="E27" s="4" t="str">
        <f>'WEEKLY COMPETITIVE REPORT'!E27</f>
        <v>INDEP</v>
      </c>
      <c r="F27" s="4" t="str">
        <f>'WEEKLY COMPETITIVE REPORT'!F27</f>
        <v>Cinemania</v>
      </c>
      <c r="G27" s="38">
        <f>'WEEKLY COMPETITIVE REPORT'!G27</f>
        <v>3</v>
      </c>
      <c r="H27" s="38">
        <f>'WEEKLY COMPETITIVE REPORT'!H27</f>
        <v>2</v>
      </c>
      <c r="I27" s="15">
        <f>'WEEKLY COMPETITIVE REPORT'!I27/Y4</f>
        <v>2502.0908837468637</v>
      </c>
      <c r="J27" s="15">
        <f>'WEEKLY COMPETITIVE REPORT'!J27/Y17</f>
        <v>0.07116553120972197</v>
      </c>
      <c r="K27" s="23">
        <f>'WEEKLY COMPETITIVE REPORT'!K27</f>
        <v>378</v>
      </c>
      <c r="L27" s="23">
        <f>'WEEKLY COMPETITIVE REPORT'!L27</f>
        <v>322</v>
      </c>
      <c r="M27" s="65">
        <f>'WEEKLY COMPETITIVE REPORT'!M27</f>
        <v>16.106080206985766</v>
      </c>
      <c r="N27" s="15">
        <f t="shared" si="3"/>
        <v>1251.0454418734319</v>
      </c>
      <c r="O27" s="38">
        <f>'WEEKLY COMPETITIVE REPORT'!O27</f>
        <v>2</v>
      </c>
      <c r="P27" s="15">
        <f>'WEEKLY COMPETITIVE REPORT'!P27/Y4</f>
        <v>3346.807917479788</v>
      </c>
      <c r="Q27" s="15">
        <f>'WEEKLY COMPETITIVE REPORT'!Q27/Y17</f>
        <v>0.09270852513349291</v>
      </c>
      <c r="R27" s="23">
        <f>'WEEKLY COMPETITIVE REPORT'!R27</f>
        <v>522</v>
      </c>
      <c r="S27" s="23">
        <f>'WEEKLY COMPETITIVE REPORT'!S27</f>
        <v>440</v>
      </c>
      <c r="T27" s="65">
        <f>'WEEKLY COMPETITIVE REPORT'!T27</f>
        <v>19.215491559086388</v>
      </c>
      <c r="U27" s="15">
        <f>'WEEKLY COMPETITIVE REPORT'!U27/Y17</f>
        <v>0.4103295893942184</v>
      </c>
      <c r="V27" s="15">
        <f t="shared" si="4"/>
        <v>1673.403958739894</v>
      </c>
      <c r="W27" s="26">
        <f t="shared" si="5"/>
        <v>3347.2182470691823</v>
      </c>
      <c r="X27" s="23">
        <f>'WEEKLY COMPETITIVE REPORT'!X27</f>
        <v>1882</v>
      </c>
      <c r="Y27" s="57">
        <f>'WEEKLY COMPETITIVE REPORT'!Y27</f>
        <v>2404</v>
      </c>
    </row>
    <row r="28" spans="1:25" ht="12.75">
      <c r="A28" s="51">
        <v>15</v>
      </c>
      <c r="B28" s="4">
        <f>'WEEKLY COMPETITIVE REPORT'!B28</f>
        <v>7</v>
      </c>
      <c r="C28" s="4" t="str">
        <f>'WEEKLY COMPETITIVE REPORT'!C28</f>
        <v>TOY STORY 3</v>
      </c>
      <c r="D28" s="4" t="str">
        <f>'WEEKLY COMPETITIVE REPORT'!D28</f>
        <v>SVET IGRAC 3</v>
      </c>
      <c r="E28" s="4" t="str">
        <f>'WEEKLY COMPETITIVE REPORT'!E28</f>
        <v>WDI</v>
      </c>
      <c r="F28" s="4" t="str">
        <f>'WEEKLY COMPETITIVE REPORT'!F28</f>
        <v>CENEX</v>
      </c>
      <c r="G28" s="38">
        <f>'WEEKLY COMPETITIVE REPORT'!G28</f>
        <v>9</v>
      </c>
      <c r="H28" s="38">
        <f>'WEEKLY COMPETITIVE REPORT'!H28</f>
        <v>13</v>
      </c>
      <c r="I28" s="15">
        <f>'WEEKLY COMPETITIVE REPORT'!I28/Y4</f>
        <v>2518.817953721773</v>
      </c>
      <c r="J28" s="15">
        <f>'WEEKLY COMPETITIVE REPORT'!J28/Y17</f>
        <v>0.27246363468974405</v>
      </c>
      <c r="K28" s="23">
        <f>'WEEKLY COMPETITIVE REPORT'!K28</f>
        <v>435</v>
      </c>
      <c r="L28" s="23">
        <f>'WEEKLY COMPETITIVE REPORT'!L28</f>
        <v>1379</v>
      </c>
      <c r="M28" s="65">
        <f>'WEEKLY COMPETITIVE REPORT'!M28</f>
        <v>-69.4711944585234</v>
      </c>
      <c r="N28" s="15">
        <f t="shared" si="3"/>
        <v>193.75522720936715</v>
      </c>
      <c r="O28" s="38">
        <f>'WEEKLY COMPETITIVE REPORT'!O28</f>
        <v>13</v>
      </c>
      <c r="P28" s="15">
        <f>'WEEKLY COMPETITIVE REPORT'!P28/Y4</f>
        <v>2821.299135768051</v>
      </c>
      <c r="Q28" s="15">
        <f>'WEEKLY COMPETITIVE REPORT'!Q28/Y17</f>
        <v>0.34841649788252627</v>
      </c>
      <c r="R28" s="23">
        <f>'WEEKLY COMPETITIVE REPORT'!R28</f>
        <v>484</v>
      </c>
      <c r="S28" s="23">
        <f>'WEEKLY COMPETITIVE REPORT'!S28</f>
        <v>1830</v>
      </c>
      <c r="T28" s="65">
        <f>'WEEKLY COMPETITIVE REPORT'!T28</f>
        <v>-73.25934733782535</v>
      </c>
      <c r="U28" s="15">
        <f>'WEEKLY COMPETITIVE REPORT'!U28/Y17</f>
        <v>7.633354814951206</v>
      </c>
      <c r="V28" s="15">
        <f t="shared" si="4"/>
        <v>217.02301044369625</v>
      </c>
      <c r="W28" s="26">
        <f t="shared" si="5"/>
        <v>2828.9324905830026</v>
      </c>
      <c r="X28" s="23">
        <f>'WEEKLY COMPETITIVE REPORT'!X28</f>
        <v>36300</v>
      </c>
      <c r="Y28" s="57">
        <f>'WEEKLY COMPETITIVE REPORT'!Y28</f>
        <v>36784</v>
      </c>
    </row>
    <row r="29" spans="1:25" ht="12.75">
      <c r="A29" s="51">
        <v>16</v>
      </c>
      <c r="B29" s="4">
        <f>'WEEKLY COMPETITIVE REPORT'!B29</f>
        <v>14</v>
      </c>
      <c r="C29" s="4" t="str">
        <f>'WEEKLY COMPETITIVE REPORT'!C29</f>
        <v>THE KARATE KID</v>
      </c>
      <c r="D29" s="4" t="str">
        <f>'WEEKLY COMPETITIVE REPORT'!D29</f>
        <v>KARATE KID</v>
      </c>
      <c r="E29" s="4" t="str">
        <f>'WEEKLY COMPETITIVE REPORT'!E29</f>
        <v>SONY</v>
      </c>
      <c r="F29" s="4" t="str">
        <f>'WEEKLY COMPETITIVE REPORT'!F29</f>
        <v>CF</v>
      </c>
      <c r="G29" s="38">
        <f>'WEEKLY COMPETITIVE REPORT'!G29</f>
        <v>6</v>
      </c>
      <c r="H29" s="38">
        <f>'WEEKLY COMPETITIVE REPORT'!H29</f>
        <v>12</v>
      </c>
      <c r="I29" s="15">
        <f>'WEEKLY COMPETITIVE REPORT'!I29/Y4</f>
        <v>2373.850013939225</v>
      </c>
      <c r="J29" s="15">
        <f>'WEEKLY COMPETITIVE REPORT'!J29/Y17</f>
        <v>0.09818633769103297</v>
      </c>
      <c r="K29" s="23">
        <f>'WEEKLY COMPETITIVE REPORT'!K29</f>
        <v>349</v>
      </c>
      <c r="L29" s="23">
        <f>'WEEKLY COMPETITIVE REPORT'!L29</f>
        <v>416</v>
      </c>
      <c r="M29" s="65">
        <f>'WEEKLY COMPETITIVE REPORT'!M29</f>
        <v>-20.15939990623535</v>
      </c>
      <c r="N29" s="15">
        <f t="shared" si="3"/>
        <v>197.8208344949354</v>
      </c>
      <c r="O29" s="38">
        <f>'WEEKLY COMPETITIVE REPORT'!O29</f>
        <v>12</v>
      </c>
      <c r="P29" s="15">
        <f>'WEEKLY COMPETITIVE REPORT'!P29/Y4</f>
        <v>2718.1488709227765</v>
      </c>
      <c r="Q29" s="15">
        <f>'WEEKLY COMPETITIVE REPORT'!Q29/Y17</f>
        <v>0.11167372491253913</v>
      </c>
      <c r="R29" s="23">
        <f>'WEEKLY COMPETITIVE REPORT'!R29</f>
        <v>409</v>
      </c>
      <c r="S29" s="23">
        <f>'WEEKLY COMPETITIVE REPORT'!S29</f>
        <v>475</v>
      </c>
      <c r="T29" s="65">
        <f>'WEEKLY COMPETITIVE REPORT'!T29</f>
        <v>-19.62077493816983</v>
      </c>
      <c r="U29" s="15">
        <f>'WEEKLY COMPETITIVE REPORT'!U29/Y4</f>
        <v>121646.22247003065</v>
      </c>
      <c r="V29" s="15">
        <f t="shared" si="4"/>
        <v>226.51240591023137</v>
      </c>
      <c r="W29" s="26">
        <f t="shared" si="5"/>
        <v>124364.37134095342</v>
      </c>
      <c r="X29" s="23">
        <f>'WEEKLY COMPETITIVE REPORT'!X29</f>
        <v>19090</v>
      </c>
      <c r="Y29" s="57">
        <f>'WEEKLY COMPETITIVE REPORT'!Y29</f>
        <v>19499</v>
      </c>
    </row>
    <row r="30" spans="1:25" ht="12.75">
      <c r="A30" s="52">
        <v>17</v>
      </c>
      <c r="B30" s="4">
        <f>'WEEKLY COMPETITIVE REPORT'!B30</f>
        <v>15</v>
      </c>
      <c r="C30" s="4" t="str">
        <f>'WEEKLY COMPETITIVE REPORT'!C30</f>
        <v>SALT</v>
      </c>
      <c r="D30" s="4" t="str">
        <f>'WEEKLY COMPETITIVE REPORT'!D30</f>
        <v>SALT</v>
      </c>
      <c r="E30" s="4" t="str">
        <f>'WEEKLY COMPETITIVE REPORT'!E30</f>
        <v>SONY</v>
      </c>
      <c r="F30" s="4" t="str">
        <f>'WEEKLY COMPETITIVE REPORT'!F30</f>
        <v>CF</v>
      </c>
      <c r="G30" s="38">
        <f>'WEEKLY COMPETITIVE REPORT'!G30</f>
        <v>8</v>
      </c>
      <c r="H30" s="38">
        <f>'WEEKLY COMPETITIVE REPORT'!H30</f>
        <v>10</v>
      </c>
      <c r="I30" s="15">
        <f>'WEEKLY COMPETITIVE REPORT'!I30/Y4</f>
        <v>1747.9788123780318</v>
      </c>
      <c r="J30" s="15">
        <f>'WEEKLY COMPETITIVE REPORT'!J30/Y17</f>
        <v>0.07162585159270853</v>
      </c>
      <c r="K30" s="23">
        <f>'WEEKLY COMPETITIVE REPORT'!K30</f>
        <v>265</v>
      </c>
      <c r="L30" s="23">
        <f>'WEEKLY COMPETITIVE REPORT'!L30</f>
        <v>317</v>
      </c>
      <c r="M30" s="65">
        <f>'WEEKLY COMPETITIVE REPORT'!M30</f>
        <v>-19.408740359897166</v>
      </c>
      <c r="N30" s="15">
        <f t="shared" si="3"/>
        <v>174.79788123780318</v>
      </c>
      <c r="O30" s="38">
        <f>'WEEKLY COMPETITIVE REPORT'!O30</f>
        <v>10</v>
      </c>
      <c r="P30" s="15">
        <f>'WEEKLY COMPETITIVE REPORT'!P30/Y4</f>
        <v>2436.576526345135</v>
      </c>
      <c r="Q30" s="15">
        <f>'WEEKLY COMPETITIVE REPORT'!Q30/Y17</f>
        <v>0.09362916589946603</v>
      </c>
      <c r="R30" s="23">
        <f>'WEEKLY COMPETITIVE REPORT'!R30</f>
        <v>381</v>
      </c>
      <c r="S30" s="23">
        <f>'WEEKLY COMPETITIVE REPORT'!S30</f>
        <v>425</v>
      </c>
      <c r="T30" s="65">
        <f>'WEEKLY COMPETITIVE REPORT'!T30</f>
        <v>-14.060963618485744</v>
      </c>
      <c r="U30" s="15">
        <f>'WEEKLY COMPETITIVE REPORT'!U30/Y4</f>
        <v>193203.23390019513</v>
      </c>
      <c r="V30" s="15">
        <f t="shared" si="4"/>
        <v>243.65765263451348</v>
      </c>
      <c r="W30" s="26">
        <f t="shared" si="5"/>
        <v>195639.81042654027</v>
      </c>
      <c r="X30" s="23">
        <f>'WEEKLY COMPETITIVE REPORT'!X30</f>
        <v>31683</v>
      </c>
      <c r="Y30" s="57">
        <f>'WEEKLY COMPETITIVE REPORT'!Y30</f>
        <v>32064</v>
      </c>
    </row>
    <row r="31" spans="1:25" ht="12.75">
      <c r="A31" s="51">
        <v>18</v>
      </c>
      <c r="B31" s="4">
        <f>'WEEKLY COMPETITIVE REPORT'!B31</f>
        <v>17</v>
      </c>
      <c r="C31" s="4" t="str">
        <f>'WEEKLY COMPETITIVE REPORT'!C31</f>
        <v>MACHETE</v>
      </c>
      <c r="D31" s="4" t="str">
        <f>'WEEKLY COMPETITIVE REPORT'!D31</f>
        <v>MACETA</v>
      </c>
      <c r="E31" s="4" t="str">
        <f>'WEEKLY COMPETITIVE REPORT'!E31</f>
        <v>INDEP</v>
      </c>
      <c r="F31" s="4" t="str">
        <f>'WEEKLY COMPETITIVE REPORT'!F31</f>
        <v>Cinemania</v>
      </c>
      <c r="G31" s="38">
        <f>'WEEKLY COMPETITIVE REPORT'!G31</f>
        <v>6</v>
      </c>
      <c r="H31" s="38">
        <f>'WEEKLY COMPETITIVE REPORT'!H31</f>
        <v>4</v>
      </c>
      <c r="I31" s="15">
        <f>'WEEKLY COMPETITIVE REPORT'!I31/Y4</f>
        <v>1367.4379704488429</v>
      </c>
      <c r="J31" s="15">
        <f>'WEEKLY COMPETITIVE REPORT'!J31/Y17</f>
        <v>0.05730988768182655</v>
      </c>
      <c r="K31" s="23">
        <f>'WEEKLY COMPETITIVE REPORT'!K31</f>
        <v>214</v>
      </c>
      <c r="L31" s="23">
        <f>'WEEKLY COMPETITIVE REPORT'!L31</f>
        <v>245</v>
      </c>
      <c r="M31" s="65">
        <f>'WEEKLY COMPETITIVE REPORT'!M31</f>
        <v>-21.204819277108427</v>
      </c>
      <c r="N31" s="15">
        <f t="shared" si="3"/>
        <v>341.8594926122107</v>
      </c>
      <c r="O31" s="38">
        <f>'WEEKLY COMPETITIVE REPORT'!O31</f>
        <v>4</v>
      </c>
      <c r="P31" s="15">
        <f>'WEEKLY COMPETITIVE REPORT'!P31/Y4</f>
        <v>1890.1589071647616</v>
      </c>
      <c r="Q31" s="15">
        <f>'WEEKLY COMPETITIVE REPORT'!Q31/Y17</f>
        <v>0.08617197569508378</v>
      </c>
      <c r="R31" s="23">
        <f>'WEEKLY COMPETITIVE REPORT'!R31</f>
        <v>297</v>
      </c>
      <c r="S31" s="23">
        <f>'WEEKLY COMPETITIVE REPORT'!S31</f>
        <v>384</v>
      </c>
      <c r="T31" s="65">
        <f>'WEEKLY COMPETITIVE REPORT'!T31</f>
        <v>-27.56410256410257</v>
      </c>
      <c r="U31" s="15">
        <f>'WEEKLY COMPETITIVE REPORT'!U31/Y4</f>
        <v>48994.98187900752</v>
      </c>
      <c r="V31" s="15">
        <f t="shared" si="4"/>
        <v>472.5397267911904</v>
      </c>
      <c r="W31" s="26">
        <f t="shared" si="5"/>
        <v>50885.140786172284</v>
      </c>
      <c r="X31" s="23">
        <f>'WEEKLY COMPETITIVE REPORT'!X31</f>
        <v>7660</v>
      </c>
      <c r="Y31" s="57">
        <f>'WEEKLY COMPETITIVE REPORT'!Y31</f>
        <v>7957</v>
      </c>
    </row>
    <row r="32" spans="1:25" ht="12.75">
      <c r="A32" s="51">
        <v>19</v>
      </c>
      <c r="B32" s="4">
        <f>'WEEKLY COMPETITIVE REPORT'!B32</f>
        <v>18</v>
      </c>
      <c r="C32" s="4" t="str">
        <f>'WEEKLY COMPETITIVE REPORT'!C32</f>
        <v>THE EXPENDABLES</v>
      </c>
      <c r="D32" s="4" t="str">
        <f>'WEEKLY COMPETITIVE REPORT'!D32</f>
        <v>PLACANCI</v>
      </c>
      <c r="E32" s="4" t="str">
        <f>'WEEKLY COMPETITIVE REPORT'!E32</f>
        <v>INDEP</v>
      </c>
      <c r="F32" s="4" t="str">
        <f>'WEEKLY COMPETITIVE REPORT'!F32</f>
        <v>FIVIA</v>
      </c>
      <c r="G32" s="38">
        <f>'WEEKLY COMPETITIVE REPORT'!G32</f>
        <v>8</v>
      </c>
      <c r="H32" s="38">
        <f>'WEEKLY COMPETITIVE REPORT'!H32</f>
        <v>6</v>
      </c>
      <c r="I32" s="15">
        <f>'WEEKLY COMPETITIVE REPORT'!I32/Y4</f>
        <v>964.5943685531084</v>
      </c>
      <c r="J32" s="15">
        <f>'WEEKLY COMPETITIVE REPORT'!J32/Y17</f>
        <v>0.039587552936844045</v>
      </c>
      <c r="K32" s="23">
        <f>'WEEKLY COMPETITIVE REPORT'!K32</f>
        <v>140</v>
      </c>
      <c r="L32" s="23">
        <f>'WEEKLY COMPETITIVE REPORT'!L32</f>
        <v>159</v>
      </c>
      <c r="M32" s="65">
        <f>'WEEKLY COMPETITIVE REPORT'!M32</f>
        <v>-19.534883720930225</v>
      </c>
      <c r="N32" s="15">
        <f t="shared" si="3"/>
        <v>160.76572809218473</v>
      </c>
      <c r="O32" s="38">
        <f>'WEEKLY COMPETITIVE REPORT'!O32</f>
        <v>6</v>
      </c>
      <c r="P32" s="15">
        <f>'WEEKLY COMPETITIVE REPORT'!P32/Y4</f>
        <v>1591.8594926122107</v>
      </c>
      <c r="Q32" s="15">
        <f>'WEEKLY COMPETITIVE REPORT'!Q32/Y17</f>
        <v>0.05302890812005156</v>
      </c>
      <c r="R32" s="23">
        <f>'WEEKLY COMPETITIVE REPORT'!R32</f>
        <v>234</v>
      </c>
      <c r="S32" s="23">
        <f>'WEEKLY COMPETITIVE REPORT'!S32</f>
        <v>222</v>
      </c>
      <c r="T32" s="65">
        <f>'WEEKLY COMPETITIVE REPORT'!T32</f>
        <v>-0.8680555555555571</v>
      </c>
      <c r="U32" s="15">
        <f>'WEEKLY COMPETITIVE REPORT'!U32/Y4</f>
        <v>132114.5804293281</v>
      </c>
      <c r="V32" s="15">
        <f t="shared" si="4"/>
        <v>265.30991543536845</v>
      </c>
      <c r="W32" s="26">
        <f t="shared" si="5"/>
        <v>133706.43992194033</v>
      </c>
      <c r="X32" s="23">
        <f>'WEEKLY COMPETITIVE REPORT'!X32</f>
        <v>21452</v>
      </c>
      <c r="Y32" s="57">
        <f>'WEEKLY COMPETITIVE REPORT'!Y32</f>
        <v>21686</v>
      </c>
    </row>
    <row r="33" spans="1:25" ht="13.5" thickBot="1">
      <c r="A33" s="51">
        <v>20</v>
      </c>
      <c r="B33" s="4">
        <f>'WEEKLY COMPETITIVE REPORT'!B33</f>
        <v>19</v>
      </c>
      <c r="C33" s="4" t="str">
        <f>'WEEKLY COMPETITIVE REPORT'!C33</f>
        <v>THE KINGS OF MYKONOS</v>
      </c>
      <c r="D33" s="4" t="str">
        <f>'WEEKLY COMPETITIVE REPORT'!D33</f>
        <v>CARJA MIKONOSA</v>
      </c>
      <c r="E33" s="4" t="str">
        <f>'WEEKLY COMPETITIVE REPORT'!E33</f>
        <v>INDEP</v>
      </c>
      <c r="F33" s="4" t="str">
        <f>'WEEKLY COMPETITIVE REPORT'!F33</f>
        <v>Kolosej</v>
      </c>
      <c r="G33" s="38">
        <f>'WEEKLY COMPETITIVE REPORT'!G33</f>
        <v>7</v>
      </c>
      <c r="H33" s="38">
        <f>'WEEKLY COMPETITIVE REPORT'!H33</f>
        <v>3</v>
      </c>
      <c r="I33" s="15">
        <f>'WEEKLY COMPETITIVE REPORT'!I33/Y4</f>
        <v>1031.502648452746</v>
      </c>
      <c r="J33" s="15">
        <f>'WEEKLY COMPETITIVE REPORT'!J33/Y17</f>
        <v>0.03291290738353894</v>
      </c>
      <c r="K33" s="23">
        <f>'WEEKLY COMPETITIVE REPORT'!K33</f>
        <v>158</v>
      </c>
      <c r="L33" s="23">
        <f>'WEEKLY COMPETITIVE REPORT'!L33</f>
        <v>144</v>
      </c>
      <c r="M33" s="65">
        <f>'WEEKLY COMPETITIVE REPORT'!M33</f>
        <v>3.496503496503493</v>
      </c>
      <c r="N33" s="15">
        <f t="shared" si="3"/>
        <v>343.8342161509153</v>
      </c>
      <c r="O33" s="38">
        <f>'WEEKLY COMPETITIVE REPORT'!O33</f>
        <v>3</v>
      </c>
      <c r="P33" s="15">
        <f>'WEEKLY COMPETITIVE REPORT'!P33/Y4</f>
        <v>1219.6821856704767</v>
      </c>
      <c r="Q33" s="15">
        <f>'WEEKLY COMPETITIVE REPORT'!Q33/Y17</f>
        <v>0.041382802430491625</v>
      </c>
      <c r="R33" s="23">
        <f>'WEEKLY COMPETITIVE REPORT'!R33</f>
        <v>194</v>
      </c>
      <c r="S33" s="23">
        <f>'WEEKLY COMPETITIVE REPORT'!S33</f>
        <v>184</v>
      </c>
      <c r="T33" s="65">
        <f>'WEEKLY COMPETITIVE REPORT'!T33</f>
        <v>-2.6696329254727402</v>
      </c>
      <c r="U33" s="15">
        <f>'WEEKLY COMPETITIVE REPORT'!U33/Y4</f>
        <v>34672.428212991355</v>
      </c>
      <c r="V33" s="15">
        <f t="shared" si="4"/>
        <v>406.56072855682555</v>
      </c>
      <c r="W33" s="26">
        <f t="shared" si="5"/>
        <v>35892.11039866183</v>
      </c>
      <c r="X33" s="23">
        <f>'WEEKLY COMPETITIVE REPORT'!X33</f>
        <v>5422</v>
      </c>
      <c r="Y33" s="57">
        <f>'WEEKLY COMPETITIVE REPORT'!Y33</f>
        <v>5616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171</v>
      </c>
      <c r="I34" s="33">
        <f>SUM(I14:I33)</f>
        <v>202620.57429606907</v>
      </c>
      <c r="J34" s="32">
        <f>SUM(J14:J33)</f>
        <v>128116.06003453006</v>
      </c>
      <c r="K34" s="32">
        <f>SUM(K14:K33)</f>
        <v>29268</v>
      </c>
      <c r="L34" s="32">
        <f>SUM(L14:L33)</f>
        <v>21516</v>
      </c>
      <c r="M34" s="65">
        <f>'WEEKLY COMPETITIVE REPORT'!M34</f>
        <v>36.36917996491326</v>
      </c>
      <c r="N34" s="33">
        <f>I34/H34</f>
        <v>1184.9156391582987</v>
      </c>
      <c r="O34" s="41">
        <f>'WEEKLY COMPETITIVE REPORT'!O34</f>
        <v>171</v>
      </c>
      <c r="P34" s="32">
        <f>SUM(P14:P33)</f>
        <v>267988.5698355171</v>
      </c>
      <c r="Q34" s="32">
        <f>SUM(Q14:Q33)</f>
        <v>183905.2039282435</v>
      </c>
      <c r="R34" s="32">
        <f>SUM(R14:R33)</f>
        <v>40859</v>
      </c>
      <c r="S34" s="32">
        <f>SUM(S14:S33)</f>
        <v>32199</v>
      </c>
      <c r="T34" s="66">
        <f>P34/Q34-100%</f>
        <v>0.457210367685307</v>
      </c>
      <c r="U34" s="32">
        <f>SUM(U14:U33)</f>
        <v>1952922.7356275322</v>
      </c>
      <c r="V34" s="33">
        <f>P34/O34</f>
        <v>1567.1846189211526</v>
      </c>
      <c r="W34" s="32">
        <f>SUM(W14:W33)</f>
        <v>2220911.305463049</v>
      </c>
      <c r="X34" s="32">
        <f>SUM(X14:X33)</f>
        <v>343513</v>
      </c>
      <c r="Y34" s="36">
        <f>SUM(Y14:Y33)</f>
        <v>384372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2010-10-21T13:27:46Z</dcterms:modified>
  <cp:category/>
  <cp:version/>
  <cp:contentType/>
  <cp:contentStatus/>
</cp:coreProperties>
</file>