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70" windowWidth="19320" windowHeight="1068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<sst xmlns="http://schemas.openxmlformats.org/spreadsheetml/2006/main" count="250" uniqueCount="94">
  <si>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</si>
  <si>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</si>
  <si>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</si>
  <si>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</si>
  <si>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</si>
  <si>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</si>
  <si>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</si>
  <si>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</si>
  <si>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</si>
  <si>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</si>
  <si>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</si>
  <si>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</si>
  <si>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</si>
  <si>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</si>
  <si>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</si>
  <si>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</si>
  <si>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</si>
  <si>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</si>
  <si>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</si>
  <si>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</si>
  <si>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</si>
  <si>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</si>
  <si>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</si>
  <si>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</si>
  <si>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</si>
  <si>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</si>
  <si>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</si>
  <si>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</si>
  <si>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</si>
  <si>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</si>
  <si>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</si>
  <si>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</si>
  <si>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</si>
  <si>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</si>
  <si>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</si>
  <si>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</si>
  <si>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</si>
  <si>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</si>
  <si>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</si>
  <si>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</si>
  <si>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</si>
  <si>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</si>
  <si>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</si>
  <si>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</si>
  <si>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</si>
  <si>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</si>
  <si>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</si>
  <si>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</si>
  <si>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</si>
  <si>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</si>
  <si>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</si>
  <si>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local title</t>
  </si>
  <si>
    <t>SONY</t>
  </si>
  <si>
    <t>INCEPTION</t>
  </si>
  <si>
    <t>IZVOR</t>
  </si>
  <si>
    <t>UNI</t>
  </si>
  <si>
    <t>Cinemania</t>
  </si>
  <si>
    <t>TOY STORY 3</t>
  </si>
  <si>
    <t>SVET IGRAC 3</t>
  </si>
  <si>
    <t>GOING THE DISTANCE</t>
  </si>
  <si>
    <t>LJUBEZEN NA DALJAVO</t>
  </si>
  <si>
    <t>SORCERER'S APPRENTICE</t>
  </si>
  <si>
    <t>CAROVNIKOV VAJENEC</t>
  </si>
  <si>
    <t>DINNER FOR SCHMUCKS</t>
  </si>
  <si>
    <t>BUTEC NA VECERJI</t>
  </si>
  <si>
    <t>EAT PRAY LOVE</t>
  </si>
  <si>
    <t>JEJ, MOLI, LJUBI</t>
  </si>
  <si>
    <t>STEP UP 3D</t>
  </si>
  <si>
    <t>ODPLESI SVOJE SANJE V 3D</t>
  </si>
  <si>
    <t>THE CRAZIES</t>
  </si>
  <si>
    <t>ZBLAZNELI</t>
  </si>
  <si>
    <t>LEGEND OF THE GUARDIANS</t>
  </si>
  <si>
    <t>LEGENDA SOVJEGA KRALJSTVA</t>
  </si>
  <si>
    <t>SCOTT PILGRIM VS.  THE WORLD</t>
  </si>
  <si>
    <t>SCOTT PILGRIM PROTI VSEM</t>
  </si>
  <si>
    <t>PIRANO</t>
  </si>
  <si>
    <t>PIRAN</t>
  </si>
  <si>
    <t>Kolosej</t>
  </si>
  <si>
    <t>THE SWITCH</t>
  </si>
  <si>
    <t>ZAMENJAVA</t>
  </si>
  <si>
    <t>THE KINGS OF MYKONOS</t>
  </si>
  <si>
    <t>CARJA MIKONOSA</t>
  </si>
  <si>
    <t>DESPICABLE ME</t>
  </si>
  <si>
    <t>JAZ BARABA</t>
  </si>
  <si>
    <t>New</t>
  </si>
  <si>
    <t>22 - Oct</t>
  </si>
  <si>
    <t>24 - Oct</t>
  </si>
  <si>
    <t>21 - Oct</t>
  </si>
  <si>
    <t>27 - Oct</t>
  </si>
  <si>
    <t>KLEPETALNICA</t>
  </si>
  <si>
    <t>CHATROOM</t>
  </si>
  <si>
    <t>IND</t>
  </si>
  <si>
    <t>OTHER GUYS</t>
  </si>
  <si>
    <t>REZERVNA POLICISTA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</si>
</sst>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M26" sqref="M2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85</v>
      </c>
      <c r="L4" s="21"/>
      <c r="M4" s="85" t="s">
        <v>86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0.7244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87</v>
      </c>
      <c r="L5" s="8"/>
      <c r="M5" s="86" t="s">
        <v>88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43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40479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51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>
        <v>1</v>
      </c>
      <c r="C14" s="4" t="s">
        <v>82</v>
      </c>
      <c r="D14" s="4" t="s">
        <v>83</v>
      </c>
      <c r="E14" s="16" t="s">
        <v>55</v>
      </c>
      <c r="F14" s="16" t="s">
        <v>36</v>
      </c>
      <c r="G14" s="38">
        <v>2</v>
      </c>
      <c r="H14" s="38">
        <v>18</v>
      </c>
      <c r="I14" s="25">
        <v>37418</v>
      </c>
      <c r="J14" s="25">
        <v>51729</v>
      </c>
      <c r="K14" s="93">
        <v>7212</v>
      </c>
      <c r="L14" s="93">
        <v>10179</v>
      </c>
      <c r="M14" s="65">
        <f>(I14/J14*100)-100</f>
        <v>-27.665332792050876</v>
      </c>
      <c r="N14" s="15">
        <f>I14/H14</f>
        <v>2078.777777777778</v>
      </c>
      <c r="O14" s="39">
        <v>18</v>
      </c>
      <c r="P14" s="15">
        <v>86146</v>
      </c>
      <c r="Q14" s="15">
        <v>62595</v>
      </c>
      <c r="R14" s="15">
        <v>19061</v>
      </c>
      <c r="S14" s="15">
        <v>12881</v>
      </c>
      <c r="T14" s="65">
        <f>(P14/Q14*100)-100</f>
        <v>37.62441089543893</v>
      </c>
      <c r="U14" s="76">
        <v>64230</v>
      </c>
      <c r="V14" s="15">
        <f>P14/O14</f>
        <v>4785.888888888889</v>
      </c>
      <c r="W14" s="76">
        <f>SUM(U14,P14)</f>
        <v>150376</v>
      </c>
      <c r="X14" s="76">
        <v>13386</v>
      </c>
      <c r="Y14" s="77">
        <f>SUM(X14,R14)</f>
        <v>32447</v>
      </c>
    </row>
    <row r="15" spans="1:25" ht="12.75">
      <c r="A15" s="73">
        <v>2</v>
      </c>
      <c r="B15" s="52" t="s">
        <v>84</v>
      </c>
      <c r="C15" s="92" t="s">
        <v>92</v>
      </c>
      <c r="D15" s="92" t="s">
        <v>93</v>
      </c>
      <c r="E15" s="16" t="s">
        <v>52</v>
      </c>
      <c r="F15" s="16" t="s">
        <v>42</v>
      </c>
      <c r="G15" s="38">
        <v>1</v>
      </c>
      <c r="H15" s="38">
        <v>7</v>
      </c>
      <c r="I15" s="25">
        <v>19205</v>
      </c>
      <c r="J15" s="25"/>
      <c r="K15" s="15">
        <v>3962</v>
      </c>
      <c r="L15" s="15"/>
      <c r="M15" s="65"/>
      <c r="N15" s="15">
        <f>I15/H15</f>
        <v>2743.5714285714284</v>
      </c>
      <c r="O15" s="38">
        <v>7</v>
      </c>
      <c r="P15" s="15">
        <v>32905</v>
      </c>
      <c r="Q15" s="15"/>
      <c r="R15" s="15">
        <v>7855</v>
      </c>
      <c r="S15" s="15"/>
      <c r="T15" s="65"/>
      <c r="U15" s="88">
        <v>839</v>
      </c>
      <c r="V15" s="15">
        <f>P15/O15</f>
        <v>4700.714285714285</v>
      </c>
      <c r="W15" s="76">
        <f>SUM(U15,P15)</f>
        <v>33744</v>
      </c>
      <c r="X15" s="76">
        <v>172</v>
      </c>
      <c r="Y15" s="77">
        <f>SUM(X15,R15)</f>
        <v>8027</v>
      </c>
    </row>
    <row r="16" spans="1:25" ht="12.75">
      <c r="A16" s="73">
        <v>3</v>
      </c>
      <c r="B16" s="73">
        <v>2</v>
      </c>
      <c r="C16" s="4" t="s">
        <v>65</v>
      </c>
      <c r="D16" s="4" t="s">
        <v>66</v>
      </c>
      <c r="E16" s="16" t="s">
        <v>52</v>
      </c>
      <c r="F16" s="16" t="s">
        <v>42</v>
      </c>
      <c r="G16" s="38">
        <v>5</v>
      </c>
      <c r="H16" s="38">
        <v>8</v>
      </c>
      <c r="I16" s="15">
        <v>16644</v>
      </c>
      <c r="J16" s="15">
        <v>22283</v>
      </c>
      <c r="K16" s="23">
        <v>3270</v>
      </c>
      <c r="L16" s="23">
        <v>4423</v>
      </c>
      <c r="M16" s="65">
        <f>(I16/J16*100)-100</f>
        <v>-25.30628730422295</v>
      </c>
      <c r="N16" s="15">
        <f>I16/H16</f>
        <v>2080.5</v>
      </c>
      <c r="O16" s="38">
        <v>8</v>
      </c>
      <c r="P16" s="23">
        <v>28982</v>
      </c>
      <c r="Q16" s="23">
        <v>33013</v>
      </c>
      <c r="R16" s="23">
        <v>6155</v>
      </c>
      <c r="S16" s="23">
        <v>6938</v>
      </c>
      <c r="T16" s="65">
        <f>(P16/Q16*100)-100</f>
        <v>-12.210341380668225</v>
      </c>
      <c r="U16" s="76">
        <v>212719</v>
      </c>
      <c r="V16" s="15">
        <f>P16/O16</f>
        <v>3622.75</v>
      </c>
      <c r="W16" s="76">
        <f>SUM(U16,P16)</f>
        <v>241701</v>
      </c>
      <c r="X16" s="76">
        <v>44710</v>
      </c>
      <c r="Y16" s="77">
        <f>SUM(X16,R16)</f>
        <v>50865</v>
      </c>
    </row>
    <row r="17" spans="1:25" ht="12.75">
      <c r="A17" s="73">
        <v>4</v>
      </c>
      <c r="B17" s="73">
        <v>3</v>
      </c>
      <c r="C17" s="4" t="s">
        <v>67</v>
      </c>
      <c r="D17" s="4" t="s">
        <v>68</v>
      </c>
      <c r="E17" s="16" t="s">
        <v>45</v>
      </c>
      <c r="F17" s="16" t="s">
        <v>44</v>
      </c>
      <c r="G17" s="38">
        <v>5</v>
      </c>
      <c r="H17" s="38">
        <v>6</v>
      </c>
      <c r="I17" s="15">
        <v>9808</v>
      </c>
      <c r="J17" s="15">
        <v>13440</v>
      </c>
      <c r="K17" s="15">
        <v>1754</v>
      </c>
      <c r="L17" s="15">
        <v>2405</v>
      </c>
      <c r="M17" s="65">
        <f>(I17/J17*100)-100</f>
        <v>-27.023809523809533</v>
      </c>
      <c r="N17" s="15">
        <f>I17/H17</f>
        <v>1634.6666666666667</v>
      </c>
      <c r="O17" s="74">
        <v>6</v>
      </c>
      <c r="P17" s="15">
        <v>20229</v>
      </c>
      <c r="Q17" s="15">
        <v>17676</v>
      </c>
      <c r="R17" s="15">
        <v>4282</v>
      </c>
      <c r="S17" s="15">
        <v>3449</v>
      </c>
      <c r="T17" s="65">
        <f>(P17/Q17*100)-100</f>
        <v>14.443312966734553</v>
      </c>
      <c r="U17" s="76">
        <v>133020</v>
      </c>
      <c r="V17" s="15">
        <f>P17/O17</f>
        <v>3371.5</v>
      </c>
      <c r="W17" s="76">
        <f>SUM(U17,P17)</f>
        <v>153249</v>
      </c>
      <c r="X17" s="76">
        <v>27112</v>
      </c>
      <c r="Y17" s="77">
        <f>SUM(X17,R17)</f>
        <v>31394</v>
      </c>
    </row>
    <row r="18" spans="1:25" ht="13.5" customHeight="1">
      <c r="A18" s="73">
        <v>5</v>
      </c>
      <c r="B18" s="73">
        <v>4</v>
      </c>
      <c r="C18" s="4" t="s">
        <v>63</v>
      </c>
      <c r="D18" s="4" t="s">
        <v>64</v>
      </c>
      <c r="E18" s="16" t="s">
        <v>50</v>
      </c>
      <c r="F18" s="16" t="s">
        <v>36</v>
      </c>
      <c r="G18" s="38">
        <v>6</v>
      </c>
      <c r="H18" s="38">
        <v>8</v>
      </c>
      <c r="I18" s="15">
        <v>7186</v>
      </c>
      <c r="J18" s="15">
        <v>11054</v>
      </c>
      <c r="K18" s="25">
        <v>1512</v>
      </c>
      <c r="L18" s="25">
        <v>2428</v>
      </c>
      <c r="M18" s="65">
        <f>(I18/J18*100)-100</f>
        <v>-34.99185815089561</v>
      </c>
      <c r="N18" s="15">
        <f>I18/H18</f>
        <v>898.25</v>
      </c>
      <c r="O18" s="38">
        <v>8</v>
      </c>
      <c r="P18" s="15">
        <v>13430</v>
      </c>
      <c r="Q18" s="15">
        <v>14122</v>
      </c>
      <c r="R18" s="15">
        <v>3189</v>
      </c>
      <c r="S18" s="15">
        <v>3281</v>
      </c>
      <c r="T18" s="65">
        <f>(P18/Q18*100)-100</f>
        <v>-4.900155785299532</v>
      </c>
      <c r="U18" s="76">
        <v>95543</v>
      </c>
      <c r="V18" s="15">
        <f>P18/O18</f>
        <v>1678.75</v>
      </c>
      <c r="W18" s="76">
        <f>SUM(U18,P18)</f>
        <v>108973</v>
      </c>
      <c r="X18" s="76">
        <v>21724</v>
      </c>
      <c r="Y18" s="77">
        <f>SUM(X18,R18)</f>
        <v>24913</v>
      </c>
    </row>
    <row r="19" spans="1:25" ht="12.75">
      <c r="A19" s="73">
        <v>6</v>
      </c>
      <c r="B19" s="73" t="s">
        <v>84</v>
      </c>
      <c r="C19" s="95" t="s">
        <v>89</v>
      </c>
      <c r="D19" s="4" t="s">
        <v>90</v>
      </c>
      <c r="E19" s="16" t="s">
        <v>91</v>
      </c>
      <c r="F19" s="16" t="s">
        <v>36</v>
      </c>
      <c r="G19" s="38">
        <v>1</v>
      </c>
      <c r="H19" s="38">
        <v>6</v>
      </c>
      <c r="I19" s="15">
        <v>5922</v>
      </c>
      <c r="J19" s="15"/>
      <c r="K19" s="15">
        <v>1204</v>
      </c>
      <c r="L19" s="15"/>
      <c r="M19" s="65"/>
      <c r="N19" s="15">
        <f>I19/H19</f>
        <v>987</v>
      </c>
      <c r="O19" s="74">
        <v>6</v>
      </c>
      <c r="P19" s="23">
        <v>11015</v>
      </c>
      <c r="Q19" s="23"/>
      <c r="R19" s="23">
        <v>2552</v>
      </c>
      <c r="S19" s="23"/>
      <c r="T19" s="65"/>
      <c r="U19" s="76">
        <v>595</v>
      </c>
      <c r="V19" s="15">
        <f>P19/O19</f>
        <v>1835.8333333333333</v>
      </c>
      <c r="W19" s="76">
        <f>SUM(U19,P19)</f>
        <v>11610</v>
      </c>
      <c r="X19" s="76">
        <v>127</v>
      </c>
      <c r="Y19" s="77">
        <f>SUM(X19,R19)</f>
        <v>2679</v>
      </c>
    </row>
    <row r="20" spans="1:25" ht="12.75">
      <c r="A20" s="73">
        <v>7</v>
      </c>
      <c r="B20" s="73">
        <v>5</v>
      </c>
      <c r="C20" s="4" t="s">
        <v>61</v>
      </c>
      <c r="D20" s="4" t="s">
        <v>62</v>
      </c>
      <c r="E20" s="16" t="s">
        <v>48</v>
      </c>
      <c r="F20" s="16" t="s">
        <v>49</v>
      </c>
      <c r="G20" s="38">
        <v>6</v>
      </c>
      <c r="H20" s="38">
        <v>10</v>
      </c>
      <c r="I20" s="15">
        <v>5369</v>
      </c>
      <c r="J20" s="15">
        <v>8890</v>
      </c>
      <c r="K20" s="15">
        <v>1085</v>
      </c>
      <c r="L20" s="15">
        <v>1929</v>
      </c>
      <c r="M20" s="65">
        <f>(I20/J20*100)-100</f>
        <v>-39.60629921259843</v>
      </c>
      <c r="N20" s="15">
        <f>I20/H20</f>
        <v>536.9</v>
      </c>
      <c r="O20" s="39">
        <v>10</v>
      </c>
      <c r="P20" s="15">
        <v>10938</v>
      </c>
      <c r="Q20" s="15">
        <v>11360</v>
      </c>
      <c r="R20" s="15">
        <v>2515</v>
      </c>
      <c r="S20" s="15">
        <v>2604</v>
      </c>
      <c r="T20" s="65">
        <f>(P20/Q20*100)-100</f>
        <v>-3.714788732394368</v>
      </c>
      <c r="U20" s="76">
        <v>89156</v>
      </c>
      <c r="V20" s="15">
        <f>P20/O20</f>
        <v>1093.8</v>
      </c>
      <c r="W20" s="76">
        <f>SUM(U20,P20)</f>
        <v>100094</v>
      </c>
      <c r="X20" s="76">
        <v>20149</v>
      </c>
      <c r="Y20" s="77">
        <f>SUM(X20,R20)</f>
        <v>22664</v>
      </c>
    </row>
    <row r="21" spans="1:25" ht="12.75">
      <c r="A21" s="73">
        <v>8</v>
      </c>
      <c r="B21" s="73">
        <v>6</v>
      </c>
      <c r="C21" s="4" t="s">
        <v>75</v>
      </c>
      <c r="D21" s="4" t="s">
        <v>76</v>
      </c>
      <c r="E21" s="16" t="s">
        <v>45</v>
      </c>
      <c r="F21" s="16" t="s">
        <v>77</v>
      </c>
      <c r="G21" s="38">
        <v>3</v>
      </c>
      <c r="H21" s="38">
        <v>9</v>
      </c>
      <c r="I21" s="15">
        <v>4823</v>
      </c>
      <c r="J21" s="15">
        <v>7095</v>
      </c>
      <c r="K21" s="23">
        <v>963</v>
      </c>
      <c r="L21" s="23">
        <v>1427</v>
      </c>
      <c r="M21" s="65">
        <f>(I21/J21*100)-100</f>
        <v>-32.02255109231854</v>
      </c>
      <c r="N21" s="15">
        <f>I21/H21</f>
        <v>535.8888888888889</v>
      </c>
      <c r="O21" s="74">
        <v>9</v>
      </c>
      <c r="P21" s="15">
        <v>8643</v>
      </c>
      <c r="Q21" s="15">
        <v>10878</v>
      </c>
      <c r="R21" s="15">
        <v>1875</v>
      </c>
      <c r="S21" s="15">
        <v>2345</v>
      </c>
      <c r="T21" s="65">
        <f>(P21/Q21*100)-100</f>
        <v>-20.54605626034197</v>
      </c>
      <c r="U21" s="88">
        <v>21594</v>
      </c>
      <c r="V21" s="15">
        <f>P21/O21</f>
        <v>960.3333333333334</v>
      </c>
      <c r="W21" s="76">
        <f>SUM(U21,P21)</f>
        <v>30237</v>
      </c>
      <c r="X21" s="76">
        <v>5548</v>
      </c>
      <c r="Y21" s="77">
        <f>SUM(X21,R21)</f>
        <v>7423</v>
      </c>
    </row>
    <row r="22" spans="1:25" ht="12.75">
      <c r="A22" s="73">
        <v>9</v>
      </c>
      <c r="B22" s="73">
        <v>8</v>
      </c>
      <c r="C22" s="4" t="s">
        <v>53</v>
      </c>
      <c r="D22" s="4" t="s">
        <v>54</v>
      </c>
      <c r="E22" s="16" t="s">
        <v>43</v>
      </c>
      <c r="F22" s="16" t="s">
        <v>44</v>
      </c>
      <c r="G22" s="38">
        <v>14</v>
      </c>
      <c r="H22" s="38">
        <v>10</v>
      </c>
      <c r="I22" s="25">
        <v>3589</v>
      </c>
      <c r="J22" s="25">
        <v>3756</v>
      </c>
      <c r="K22" s="25">
        <v>641</v>
      </c>
      <c r="L22" s="25">
        <v>722</v>
      </c>
      <c r="M22" s="65">
        <f>(I22/J22*100)-100</f>
        <v>-4.446219382321615</v>
      </c>
      <c r="N22" s="15">
        <f>I22/H22</f>
        <v>358.9</v>
      </c>
      <c r="O22" s="39">
        <v>10</v>
      </c>
      <c r="P22" s="15">
        <v>6705</v>
      </c>
      <c r="Q22" s="15">
        <v>5851</v>
      </c>
      <c r="R22" s="15">
        <v>1303</v>
      </c>
      <c r="S22" s="15">
        <v>1181</v>
      </c>
      <c r="T22" s="65">
        <f>(P22/Q22*100)-100</f>
        <v>14.595795590497346</v>
      </c>
      <c r="U22" s="76">
        <v>308351</v>
      </c>
      <c r="V22" s="15">
        <f>P22/O22</f>
        <v>670.5</v>
      </c>
      <c r="W22" s="76">
        <f>SUM(U22,P22)</f>
        <v>315056</v>
      </c>
      <c r="X22" s="76">
        <v>64606</v>
      </c>
      <c r="Y22" s="77">
        <f>SUM(X22,R22)</f>
        <v>65909</v>
      </c>
    </row>
    <row r="23" spans="1:25" ht="12.75">
      <c r="A23" s="73">
        <v>10</v>
      </c>
      <c r="B23" s="73">
        <v>7</v>
      </c>
      <c r="C23" s="4" t="s">
        <v>78</v>
      </c>
      <c r="D23" s="4" t="s">
        <v>79</v>
      </c>
      <c r="E23" s="16" t="s">
        <v>45</v>
      </c>
      <c r="F23" s="16" t="s">
        <v>44</v>
      </c>
      <c r="G23" s="38">
        <v>3</v>
      </c>
      <c r="H23" s="38">
        <v>3</v>
      </c>
      <c r="I23" s="25">
        <v>3683</v>
      </c>
      <c r="J23" s="25">
        <v>5460</v>
      </c>
      <c r="K23" s="25">
        <v>794</v>
      </c>
      <c r="L23" s="25">
        <v>1184</v>
      </c>
      <c r="M23" s="65">
        <f>(I23/J23*100)-100</f>
        <v>-32.54578754578755</v>
      </c>
      <c r="N23" s="15">
        <f>I23/H23</f>
        <v>1227.6666666666667</v>
      </c>
      <c r="O23" s="74">
        <v>3</v>
      </c>
      <c r="P23" s="15">
        <v>6466</v>
      </c>
      <c r="Q23" s="15">
        <v>7672</v>
      </c>
      <c r="R23" s="15">
        <v>1653</v>
      </c>
      <c r="S23" s="15">
        <v>1850</v>
      </c>
      <c r="T23" s="65">
        <f>(P23/Q23*100)-100</f>
        <v>-15.719499478623561</v>
      </c>
      <c r="U23" s="76">
        <v>14807</v>
      </c>
      <c r="V23" s="15">
        <f>P23/O23</f>
        <v>2155.3333333333335</v>
      </c>
      <c r="W23" s="76">
        <f>SUM(U23,P23)</f>
        <v>21273</v>
      </c>
      <c r="X23" s="78">
        <v>3547</v>
      </c>
      <c r="Y23" s="77">
        <f>SUM(X23,R23)</f>
        <v>5200</v>
      </c>
    </row>
    <row r="24" spans="1:25" ht="12.75">
      <c r="A24" s="73">
        <v>11</v>
      </c>
      <c r="B24" s="73">
        <v>10</v>
      </c>
      <c r="C24" s="4" t="s">
        <v>71</v>
      </c>
      <c r="D24" s="4" t="s">
        <v>72</v>
      </c>
      <c r="E24" s="16" t="s">
        <v>43</v>
      </c>
      <c r="F24" s="16" t="s">
        <v>44</v>
      </c>
      <c r="G24" s="38">
        <v>4</v>
      </c>
      <c r="H24" s="38">
        <v>11</v>
      </c>
      <c r="I24" s="25">
        <v>2686</v>
      </c>
      <c r="J24" s="25">
        <v>2759</v>
      </c>
      <c r="K24" s="25">
        <v>492</v>
      </c>
      <c r="L24" s="25">
        <v>520</v>
      </c>
      <c r="M24" s="65">
        <f>(I24/J24*100)-100</f>
        <v>-2.645886190648781</v>
      </c>
      <c r="N24" s="15">
        <f>I24/H24</f>
        <v>244.1818181818182</v>
      </c>
      <c r="O24" s="39">
        <v>11</v>
      </c>
      <c r="P24" s="15">
        <v>6111</v>
      </c>
      <c r="Q24" s="15">
        <v>3731</v>
      </c>
      <c r="R24" s="15">
        <v>1333</v>
      </c>
      <c r="S24" s="15">
        <v>762</v>
      </c>
      <c r="T24" s="65">
        <f>(P24/Q24*100)-100</f>
        <v>63.78986866791746</v>
      </c>
      <c r="U24" s="76">
        <v>25432</v>
      </c>
      <c r="V24" s="15">
        <f>P24/O24</f>
        <v>555.5454545454545</v>
      </c>
      <c r="W24" s="76">
        <f>SUM(U24,P24)</f>
        <v>31543</v>
      </c>
      <c r="X24" s="78">
        <v>5105</v>
      </c>
      <c r="Y24" s="77">
        <f>SUM(X24,R24)</f>
        <v>6438</v>
      </c>
    </row>
    <row r="25" spans="1:25" ht="12.75" customHeight="1">
      <c r="A25" s="52">
        <v>12</v>
      </c>
      <c r="B25" s="73">
        <v>9</v>
      </c>
      <c r="C25" s="4" t="s">
        <v>59</v>
      </c>
      <c r="D25" s="4" t="s">
        <v>60</v>
      </c>
      <c r="E25" s="16" t="s">
        <v>43</v>
      </c>
      <c r="F25" s="16" t="s">
        <v>44</v>
      </c>
      <c r="G25" s="38">
        <v>7</v>
      </c>
      <c r="H25" s="38">
        <v>7</v>
      </c>
      <c r="I25" s="25">
        <v>3333</v>
      </c>
      <c r="J25" s="25">
        <v>3078</v>
      </c>
      <c r="K25" s="25">
        <v>681</v>
      </c>
      <c r="L25" s="25">
        <v>677</v>
      </c>
      <c r="M25" s="65">
        <f>(I25/J25*100)-100</f>
        <v>8.284600389863542</v>
      </c>
      <c r="N25" s="15">
        <f>I25/H25</f>
        <v>476.14285714285717</v>
      </c>
      <c r="O25" s="74">
        <v>7</v>
      </c>
      <c r="P25" s="15">
        <v>5337</v>
      </c>
      <c r="Q25" s="15">
        <v>4585</v>
      </c>
      <c r="R25" s="25">
        <v>1156</v>
      </c>
      <c r="S25" s="25">
        <v>1032</v>
      </c>
      <c r="T25" s="65">
        <f>(P25/Q25*100)-100</f>
        <v>16.401308615049075</v>
      </c>
      <c r="U25" s="78">
        <v>54956</v>
      </c>
      <c r="V25" s="15">
        <f>P25/O25</f>
        <v>762.4285714285714</v>
      </c>
      <c r="W25" s="76">
        <f>SUM(U25,P25)</f>
        <v>60293</v>
      </c>
      <c r="X25" s="76">
        <v>12248</v>
      </c>
      <c r="Y25" s="77">
        <f>SUM(X25,R25)</f>
        <v>13404</v>
      </c>
    </row>
    <row r="26" spans="1:25" ht="12.75" customHeight="1">
      <c r="A26" s="73">
        <v>13</v>
      </c>
      <c r="B26" s="73">
        <v>15</v>
      </c>
      <c r="C26" s="4" t="s">
        <v>57</v>
      </c>
      <c r="D26" s="4" t="s">
        <v>58</v>
      </c>
      <c r="E26" s="16" t="s">
        <v>48</v>
      </c>
      <c r="F26" s="16" t="s">
        <v>49</v>
      </c>
      <c r="G26" s="38">
        <v>11</v>
      </c>
      <c r="H26" s="38">
        <v>13</v>
      </c>
      <c r="I26" s="23">
        <v>1789</v>
      </c>
      <c r="J26" s="23">
        <v>1807</v>
      </c>
      <c r="K26" s="91">
        <v>517</v>
      </c>
      <c r="L26" s="91">
        <v>435</v>
      </c>
      <c r="M26" s="65">
        <f>(I26/J26*100)-100</f>
        <v>-0.9961261759822975</v>
      </c>
      <c r="N26" s="15">
        <f>I26/H26</f>
        <v>137.6153846153846</v>
      </c>
      <c r="O26" s="74">
        <v>13</v>
      </c>
      <c r="P26" s="15">
        <v>3709</v>
      </c>
      <c r="Q26" s="15">
        <v>2024</v>
      </c>
      <c r="R26" s="15">
        <v>961</v>
      </c>
      <c r="S26" s="15">
        <v>484</v>
      </c>
      <c r="T26" s="65">
        <f>(P26/Q26*100)-100</f>
        <v>83.25098814229247</v>
      </c>
      <c r="U26" s="78">
        <v>167851</v>
      </c>
      <c r="V26" s="15">
        <f>P26/O26</f>
        <v>285.3076923076923</v>
      </c>
      <c r="W26" s="76">
        <f>SUM(U26,P26)</f>
        <v>171560</v>
      </c>
      <c r="X26" s="76">
        <v>36784</v>
      </c>
      <c r="Y26" s="77">
        <f>SUM(X26,R26)</f>
        <v>37745</v>
      </c>
    </row>
    <row r="27" spans="1:25" ht="12.75">
      <c r="A27" s="73">
        <v>14</v>
      </c>
      <c r="B27" s="73">
        <v>11</v>
      </c>
      <c r="C27" s="4" t="s">
        <v>73</v>
      </c>
      <c r="D27" s="4" t="s">
        <v>74</v>
      </c>
      <c r="E27" s="16" t="s">
        <v>55</v>
      </c>
      <c r="F27" s="16" t="s">
        <v>36</v>
      </c>
      <c r="G27" s="38">
        <v>4</v>
      </c>
      <c r="H27" s="38">
        <v>6</v>
      </c>
      <c r="I27" s="25">
        <v>1360</v>
      </c>
      <c r="J27" s="25">
        <v>2781</v>
      </c>
      <c r="K27" s="91">
        <v>304</v>
      </c>
      <c r="L27" s="91">
        <v>614</v>
      </c>
      <c r="M27" s="65">
        <f>(I27/J27*100)-100</f>
        <v>-51.09672779575693</v>
      </c>
      <c r="N27" s="15">
        <f>I27/H27</f>
        <v>226.66666666666666</v>
      </c>
      <c r="O27" s="74">
        <v>6</v>
      </c>
      <c r="P27" s="23">
        <v>3487</v>
      </c>
      <c r="Q27" s="23">
        <v>3636</v>
      </c>
      <c r="R27" s="23">
        <v>894</v>
      </c>
      <c r="S27" s="23">
        <v>845</v>
      </c>
      <c r="T27" s="65">
        <f>(P27/Q27*100)-100</f>
        <v>-4.097909790979088</v>
      </c>
      <c r="U27" s="76">
        <v>13322</v>
      </c>
      <c r="V27" s="15">
        <f>P27/O27</f>
        <v>581.1666666666666</v>
      </c>
      <c r="W27" s="76">
        <f>SUM(U27,P27)</f>
        <v>16809</v>
      </c>
      <c r="X27" s="78">
        <v>3029</v>
      </c>
      <c r="Y27" s="77">
        <f>SUM(X27,R27)</f>
        <v>3923</v>
      </c>
    </row>
    <row r="28" spans="1:25" ht="12.75">
      <c r="A28" s="73">
        <v>15</v>
      </c>
      <c r="B28" s="73">
        <v>14</v>
      </c>
      <c r="C28" s="4" t="s">
        <v>69</v>
      </c>
      <c r="D28" s="4" t="s">
        <v>70</v>
      </c>
      <c r="E28" s="16" t="s">
        <v>45</v>
      </c>
      <c r="F28" s="16" t="s">
        <v>56</v>
      </c>
      <c r="G28" s="38">
        <v>5</v>
      </c>
      <c r="H28" s="38">
        <v>2</v>
      </c>
      <c r="I28" s="25">
        <v>1171</v>
      </c>
      <c r="J28" s="25">
        <v>1795</v>
      </c>
      <c r="K28" s="82">
        <v>250</v>
      </c>
      <c r="L28" s="82">
        <v>378</v>
      </c>
      <c r="M28" s="65">
        <f>(I28/J28*100)-100</f>
        <v>-34.76323119777159</v>
      </c>
      <c r="N28" s="15">
        <f>I28/H28</f>
        <v>585.5</v>
      </c>
      <c r="O28" s="39">
        <v>2</v>
      </c>
      <c r="P28" s="15">
        <v>2633</v>
      </c>
      <c r="Q28" s="15">
        <v>2401</v>
      </c>
      <c r="R28" s="15">
        <v>640</v>
      </c>
      <c r="S28" s="15">
        <v>522</v>
      </c>
      <c r="T28" s="65">
        <f>(P28/Q28*100)-100</f>
        <v>9.662640566430653</v>
      </c>
      <c r="U28" s="76">
        <v>11315</v>
      </c>
      <c r="V28" s="15">
        <f>P28/O28</f>
        <v>1316.5</v>
      </c>
      <c r="W28" s="76">
        <f>SUM(U28,P28)</f>
        <v>13948</v>
      </c>
      <c r="X28" s="78">
        <v>2404</v>
      </c>
      <c r="Y28" s="77">
        <f>SUM(X28,R28)</f>
        <v>3044</v>
      </c>
    </row>
    <row r="29" spans="1:25" ht="12.75">
      <c r="A29" s="73">
        <v>16</v>
      </c>
      <c r="B29" s="51">
        <v>20</v>
      </c>
      <c r="C29" s="4" t="s">
        <v>80</v>
      </c>
      <c r="D29" s="4" t="s">
        <v>81</v>
      </c>
      <c r="E29" s="16" t="s">
        <v>45</v>
      </c>
      <c r="F29" s="16" t="s">
        <v>77</v>
      </c>
      <c r="G29" s="38">
        <v>9</v>
      </c>
      <c r="H29" s="38">
        <v>3</v>
      </c>
      <c r="I29" s="25">
        <v>350</v>
      </c>
      <c r="J29" s="25">
        <v>740</v>
      </c>
      <c r="K29" s="81">
        <v>66</v>
      </c>
      <c r="L29" s="81">
        <v>158</v>
      </c>
      <c r="M29" s="65">
        <f>(I29/J29*100)-100</f>
        <v>-52.7027027027027</v>
      </c>
      <c r="N29" s="15">
        <f>I29/H29</f>
        <v>116.66666666666667</v>
      </c>
      <c r="O29" s="38">
        <v>3</v>
      </c>
      <c r="P29" s="23">
        <v>735</v>
      </c>
      <c r="Q29" s="23">
        <v>875</v>
      </c>
      <c r="R29" s="23">
        <v>151</v>
      </c>
      <c r="S29" s="23">
        <v>194</v>
      </c>
      <c r="T29" s="65">
        <f>(P29/Q29*100)-100</f>
        <v>-16</v>
      </c>
      <c r="U29" s="76">
        <v>25749</v>
      </c>
      <c r="V29" s="15">
        <f>P29/O29</f>
        <v>245</v>
      </c>
      <c r="W29" s="76">
        <f>SUM(U29,P29)</f>
        <v>26484</v>
      </c>
      <c r="X29" s="76">
        <v>5616</v>
      </c>
      <c r="Y29" s="77">
        <f>SUM(X29,R29)</f>
        <v>5767</v>
      </c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94"/>
      <c r="L30" s="94"/>
      <c r="M30" s="65"/>
      <c r="N30" s="15"/>
      <c r="O30" s="74"/>
      <c r="P30" s="75"/>
      <c r="Q30" s="75"/>
      <c r="R30" s="75"/>
      <c r="S30" s="75"/>
      <c r="T30" s="65"/>
      <c r="U30" s="76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7"/>
      <c r="L31" s="87"/>
      <c r="M31" s="65"/>
      <c r="N31" s="15"/>
      <c r="O31" s="74"/>
      <c r="P31" s="23"/>
      <c r="Q31" s="23"/>
      <c r="R31" s="23"/>
      <c r="S31" s="23"/>
      <c r="T31" s="65"/>
      <c r="U31" s="82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15"/>
      <c r="L32" s="15"/>
      <c r="M32" s="65"/>
      <c r="N32" s="15"/>
      <c r="O32" s="74"/>
      <c r="P32" s="23"/>
      <c r="Q32" s="23"/>
      <c r="R32" s="23"/>
      <c r="S32" s="23"/>
      <c r="T32" s="65"/>
      <c r="U32" s="82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74"/>
      <c r="P33" s="15"/>
      <c r="Q33" s="15"/>
      <c r="R33" s="15"/>
      <c r="S33" s="15"/>
      <c r="T33" s="65"/>
      <c r="U33" s="82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127</v>
      </c>
      <c r="I34" s="32">
        <f>SUM(I14:I33)</f>
        <v>124336</v>
      </c>
      <c r="J34" s="32">
        <v>106593</v>
      </c>
      <c r="K34" s="32">
        <f>SUM(K14:K33)</f>
        <v>24707</v>
      </c>
      <c r="L34" s="32">
        <v>21644</v>
      </c>
      <c r="M34" s="69">
        <f>(I34/J34*100)-100</f>
        <v>16.645558338727668</v>
      </c>
      <c r="N34" s="33">
        <f>I34/H34</f>
        <v>979.0236220472441</v>
      </c>
      <c r="O34" s="35">
        <f>SUM(O14:O33)</f>
        <v>127</v>
      </c>
      <c r="P34" s="32">
        <f>SUM(P14:P33)</f>
        <v>247471</v>
      </c>
      <c r="Q34" s="32">
        <v>149899</v>
      </c>
      <c r="R34" s="32">
        <f>SUM(R14:R33)</f>
        <v>55575</v>
      </c>
      <c r="S34" s="32">
        <v>32199</v>
      </c>
      <c r="T34" s="69">
        <f>(P34/Q34*100)-100</f>
        <v>65.09182849785523</v>
      </c>
      <c r="U34" s="79">
        <f>SUM(U14:U33)</f>
        <v>1239479</v>
      </c>
      <c r="V34" s="33">
        <f>P34/O34</f>
        <v>1948.5905511811025</v>
      </c>
      <c r="W34" s="76">
        <f>SUM(U34,P34)</f>
        <v>1486950</v>
      </c>
      <c r="X34" s="80">
        <f>SUM(X14:X33)</f>
        <v>266267</v>
      </c>
      <c r="Y34" s="36">
        <f>SUM(Y14:Y33)</f>
        <v>321842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22 - Oct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0.7244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21 - Oct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43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40479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51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>
        <f>'WEEKLY COMPETITIVE REPORT'!B14</f>
        <v>1</v>
      </c>
      <c r="C14" s="4" t="str">
        <f>'WEEKLY COMPETITIVE REPORT'!C14</f>
        <v>DESPICABLE ME</v>
      </c>
      <c r="D14" s="4" t="str">
        <f>'WEEKLY COMPETITIVE REPORT'!D14</f>
        <v>JAZ BARABA</v>
      </c>
      <c r="E14" s="4" t="str">
        <f>'WEEKLY COMPETITIVE REPORT'!E14</f>
        <v>UNI</v>
      </c>
      <c r="F14" s="4" t="str">
        <f>'WEEKLY COMPETITIVE REPORT'!F14</f>
        <v>Karantanija</v>
      </c>
      <c r="G14" s="38">
        <f>'WEEKLY COMPETITIVE REPORT'!G14</f>
        <v>2</v>
      </c>
      <c r="H14" s="38">
        <f>'WEEKLY COMPETITIVE REPORT'!H14</f>
        <v>18</v>
      </c>
      <c r="I14" s="15">
        <f>'WEEKLY COMPETITIVE REPORT'!I14/Y4</f>
        <v>51653.78244064053</v>
      </c>
      <c r="J14" s="15">
        <f>'WEEKLY COMPETITIVE REPORT'!J14/Y4</f>
        <v>71409.44229707343</v>
      </c>
      <c r="K14" s="23">
        <f>'WEEKLY COMPETITIVE REPORT'!K14</f>
        <v>7212</v>
      </c>
      <c r="L14" s="23">
        <f>'WEEKLY COMPETITIVE REPORT'!L14</f>
        <v>10179</v>
      </c>
      <c r="M14" s="65">
        <f>'WEEKLY COMPETITIVE REPORT'!M14</f>
        <v>-27.665332792050876</v>
      </c>
      <c r="N14" s="15">
        <f aca="true" t="shared" si="0" ref="N14:N20">I14/H14</f>
        <v>2869.654580035585</v>
      </c>
      <c r="O14" s="38">
        <f>'WEEKLY COMPETITIVE REPORT'!O14</f>
        <v>18</v>
      </c>
      <c r="P14" s="15">
        <f>'WEEKLY COMPETITIVE REPORT'!P14/Y4</f>
        <v>118920.48591938155</v>
      </c>
      <c r="Q14" s="15">
        <f>'WEEKLY COMPETITIVE REPORT'!Q14/Y4</f>
        <v>86409.44229707343</v>
      </c>
      <c r="R14" s="23">
        <f>'WEEKLY COMPETITIVE REPORT'!R14</f>
        <v>19061</v>
      </c>
      <c r="S14" s="23">
        <f>'WEEKLY COMPETITIVE REPORT'!S14</f>
        <v>12881</v>
      </c>
      <c r="T14" s="65">
        <f>'WEEKLY COMPETITIVE REPORT'!T14</f>
        <v>37.62441089543893</v>
      </c>
      <c r="U14" s="15">
        <f>'WEEKLY COMPETITIVE REPORT'!U14/Y4</f>
        <v>88666.48260629486</v>
      </c>
      <c r="V14" s="15">
        <f aca="true" t="shared" si="1" ref="V14:V20">P14/O14</f>
        <v>6606.693662187864</v>
      </c>
      <c r="W14" s="26">
        <f aca="true" t="shared" si="2" ref="W14:W20">P14+U14</f>
        <v>207586.9685256764</v>
      </c>
      <c r="X14" s="23">
        <f>'WEEKLY COMPETITIVE REPORT'!X14</f>
        <v>13386</v>
      </c>
      <c r="Y14" s="57">
        <f>'WEEKLY COMPETITIVE REPORT'!Y14</f>
        <v>32447</v>
      </c>
    </row>
    <row r="15" spans="1:25" ht="12.75">
      <c r="A15" s="51">
        <v>2</v>
      </c>
      <c r="B15" s="4" t="str">
        <f>'WEEKLY COMPETITIVE REPORT'!B15</f>
        <v>New</v>
      </c>
      <c r="C15" s="4" t="str">
        <f>'WEEKLY COMPETITIVE REPORT'!C15</f>
        <v>OTHER GUYS</v>
      </c>
      <c r="D15" s="4" t="str">
        <f>'WEEKLY COMPETITIVE REPORT'!D15</f>
        <v>REZERVNA POLICISTA</v>
      </c>
      <c r="E15" s="4" t="str">
        <f>'WEEKLY COMPETITIVE REPORT'!E15</f>
        <v>SONY</v>
      </c>
      <c r="F15" s="4" t="str">
        <f>'WEEKLY COMPETITIVE REPORT'!F15</f>
        <v>CF</v>
      </c>
      <c r="G15" s="38">
        <f>'WEEKLY COMPETITIVE REPORT'!G15</f>
        <v>1</v>
      </c>
      <c r="H15" s="38">
        <f>'WEEKLY COMPETITIVE REPORT'!H15</f>
        <v>7</v>
      </c>
      <c r="I15" s="15">
        <f>'WEEKLY COMPETITIVE REPORT'!I15/Y4</f>
        <v>26511.595803423523</v>
      </c>
      <c r="J15" s="15">
        <f>'WEEKLY COMPETITIVE REPORT'!J15/Y4</f>
        <v>0</v>
      </c>
      <c r="K15" s="23">
        <f>'WEEKLY COMPETITIVE REPORT'!K15</f>
        <v>3962</v>
      </c>
      <c r="L15" s="23">
        <f>'WEEKLY COMPETITIVE REPORT'!L15</f>
        <v>0</v>
      </c>
      <c r="M15" s="65">
        <f>'WEEKLY COMPETITIVE REPORT'!M15</f>
        <v>0</v>
      </c>
      <c r="N15" s="15">
        <f t="shared" si="0"/>
        <v>3787.370829060503</v>
      </c>
      <c r="O15" s="38">
        <f>'WEEKLY COMPETITIVE REPORT'!O15</f>
        <v>7</v>
      </c>
      <c r="P15" s="15">
        <f>'WEEKLY COMPETITIVE REPORT'!P15/Y4</f>
        <v>45423.79900607399</v>
      </c>
      <c r="Q15" s="15">
        <f>'WEEKLY COMPETITIVE REPORT'!Q15/Y4</f>
        <v>0</v>
      </c>
      <c r="R15" s="23">
        <f>'WEEKLY COMPETITIVE REPORT'!R15</f>
        <v>7855</v>
      </c>
      <c r="S15" s="23">
        <f>'WEEKLY COMPETITIVE REPORT'!S15</f>
        <v>0</v>
      </c>
      <c r="T15" s="65">
        <f>'WEEKLY COMPETITIVE REPORT'!T15</f>
        <v>0</v>
      </c>
      <c r="U15" s="15">
        <f>'WEEKLY COMPETITIVE REPORT'!U15/Y4</f>
        <v>1158.1998895637769</v>
      </c>
      <c r="V15" s="15">
        <f t="shared" si="1"/>
        <v>6489.114143724856</v>
      </c>
      <c r="W15" s="26">
        <f t="shared" si="2"/>
        <v>46581.998895637764</v>
      </c>
      <c r="X15" s="23">
        <f>'WEEKLY COMPETITIVE REPORT'!X15</f>
        <v>172</v>
      </c>
      <c r="Y15" s="57">
        <f>'WEEKLY COMPETITIVE REPORT'!Y15</f>
        <v>8027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EAT PRAY LOVE</v>
      </c>
      <c r="D16" s="4" t="str">
        <f>'WEEKLY COMPETITIVE REPORT'!D16</f>
        <v>JEJ, MOLI, LJUBI</v>
      </c>
      <c r="E16" s="4" t="str">
        <f>'WEEKLY COMPETITIVE REPORT'!E16</f>
        <v>SONY</v>
      </c>
      <c r="F16" s="4" t="str">
        <f>'WEEKLY COMPETITIVE REPORT'!F16</f>
        <v>CF</v>
      </c>
      <c r="G16" s="38">
        <f>'WEEKLY COMPETITIVE REPORT'!G16</f>
        <v>5</v>
      </c>
      <c r="H16" s="38">
        <f>'WEEKLY COMPETITIVE REPORT'!H16</f>
        <v>8</v>
      </c>
      <c r="I16" s="15">
        <f>'WEEKLY COMPETITIVE REPORT'!I16/Y4</f>
        <v>22976.256212037548</v>
      </c>
      <c r="J16" s="15">
        <f>'WEEKLY COMPETITIVE REPORT'!J16/Y4</f>
        <v>30760.62948647156</v>
      </c>
      <c r="K16" s="23">
        <f>'WEEKLY COMPETITIVE REPORT'!K16</f>
        <v>3270</v>
      </c>
      <c r="L16" s="23">
        <f>'WEEKLY COMPETITIVE REPORT'!L16</f>
        <v>4423</v>
      </c>
      <c r="M16" s="65">
        <f>'WEEKLY COMPETITIVE REPORT'!M16</f>
        <v>-25.30628730422295</v>
      </c>
      <c r="N16" s="15">
        <f t="shared" si="0"/>
        <v>2872.0320265046935</v>
      </c>
      <c r="O16" s="38">
        <f>'WEEKLY COMPETITIVE REPORT'!O16</f>
        <v>8</v>
      </c>
      <c r="P16" s="15">
        <f>'WEEKLY COMPETITIVE REPORT'!P16/Y4</f>
        <v>40008.28271673108</v>
      </c>
      <c r="Q16" s="15">
        <f>'WEEKLY COMPETITIVE REPORT'!Q16/Y4</f>
        <v>45572.88790723357</v>
      </c>
      <c r="R16" s="23">
        <f>'WEEKLY COMPETITIVE REPORT'!R16</f>
        <v>6155</v>
      </c>
      <c r="S16" s="23">
        <f>'WEEKLY COMPETITIVE REPORT'!S16</f>
        <v>6938</v>
      </c>
      <c r="T16" s="65">
        <f>'WEEKLY COMPETITIVE REPORT'!T16</f>
        <v>-12.210341380668225</v>
      </c>
      <c r="U16" s="15">
        <f>'WEEKLY COMPETITIVE REPORT'!U16/Y4</f>
        <v>293648.53672004415</v>
      </c>
      <c r="V16" s="15">
        <f t="shared" si="1"/>
        <v>5001.035339591385</v>
      </c>
      <c r="W16" s="26">
        <f t="shared" si="2"/>
        <v>333656.81943677523</v>
      </c>
      <c r="X16" s="23">
        <f>'WEEKLY COMPETITIVE REPORT'!X16</f>
        <v>44710</v>
      </c>
      <c r="Y16" s="57">
        <f>'WEEKLY COMPETITIVE REPORT'!Y16</f>
        <v>50865</v>
      </c>
    </row>
    <row r="17" spans="1:25" ht="12.75">
      <c r="A17" s="51">
        <v>4</v>
      </c>
      <c r="B17" s="4">
        <f>'WEEKLY COMPETITIVE REPORT'!B17</f>
        <v>3</v>
      </c>
      <c r="C17" s="4" t="str">
        <f>'WEEKLY COMPETITIVE REPORT'!C17</f>
        <v>STEP UP 3D</v>
      </c>
      <c r="D17" s="4" t="str">
        <f>'WEEKLY COMPETITIVE REPORT'!D17</f>
        <v>ODPLESI SVOJE SANJE V 3D</v>
      </c>
      <c r="E17" s="4" t="str">
        <f>'WEEKLY COMPETITIVE REPORT'!E17</f>
        <v>INDEP</v>
      </c>
      <c r="F17" s="4" t="str">
        <f>'WEEKLY COMPETITIVE REPORT'!F17</f>
        <v>Blitz</v>
      </c>
      <c r="G17" s="38">
        <f>'WEEKLY COMPETITIVE REPORT'!G17</f>
        <v>5</v>
      </c>
      <c r="H17" s="38">
        <f>'WEEKLY COMPETITIVE REPORT'!H17</f>
        <v>6</v>
      </c>
      <c r="I17" s="15">
        <f>'WEEKLY COMPETITIVE REPORT'!I17/Y4</f>
        <v>13539.480949751518</v>
      </c>
      <c r="J17" s="15">
        <f>'WEEKLY COMPETITIVE REPORT'!J17/Y4</f>
        <v>18553.285477636662</v>
      </c>
      <c r="K17" s="23">
        <f>'WEEKLY COMPETITIVE REPORT'!K17</f>
        <v>1754</v>
      </c>
      <c r="L17" s="23">
        <f>'WEEKLY COMPETITIVE REPORT'!L17</f>
        <v>2405</v>
      </c>
      <c r="M17" s="65">
        <f>'WEEKLY COMPETITIVE REPORT'!M17</f>
        <v>-27.023809523809533</v>
      </c>
      <c r="N17" s="15">
        <f t="shared" si="0"/>
        <v>2256.58015829192</v>
      </c>
      <c r="O17" s="38">
        <f>'WEEKLY COMPETITIVE REPORT'!O17</f>
        <v>6</v>
      </c>
      <c r="P17" s="15">
        <f>'WEEKLY COMPETITIVE REPORT'!P17/Y4</f>
        <v>27925.179458862505</v>
      </c>
      <c r="Q17" s="15">
        <f>'WEEKLY COMPETITIVE REPORT'!Q17/Y4</f>
        <v>24400.883489784646</v>
      </c>
      <c r="R17" s="23">
        <f>'WEEKLY COMPETITIVE REPORT'!R17</f>
        <v>4282</v>
      </c>
      <c r="S17" s="23">
        <f>'WEEKLY COMPETITIVE REPORT'!S17</f>
        <v>3449</v>
      </c>
      <c r="T17" s="65">
        <f>'WEEKLY COMPETITIVE REPORT'!T17</f>
        <v>14.443312966734553</v>
      </c>
      <c r="U17" s="15">
        <f>'WEEKLY COMPETITIVE REPORT'!U17/Y4</f>
        <v>183627.82992821644</v>
      </c>
      <c r="V17" s="15">
        <f t="shared" si="1"/>
        <v>4654.196576477084</v>
      </c>
      <c r="W17" s="26">
        <f t="shared" si="2"/>
        <v>211553.00938707893</v>
      </c>
      <c r="X17" s="23">
        <f>'WEEKLY COMPETITIVE REPORT'!X17</f>
        <v>27112</v>
      </c>
      <c r="Y17" s="57">
        <f>'WEEKLY COMPETITIVE REPORT'!Y17</f>
        <v>31394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DINNER FOR SCHMUCKS</v>
      </c>
      <c r="D18" s="4" t="str">
        <f>'WEEKLY COMPETITIVE REPORT'!D18</f>
        <v>BUTEC NA VECERJI</v>
      </c>
      <c r="E18" s="4" t="str">
        <f>'WEEKLY COMPETITIVE REPORT'!E18</f>
        <v>PAR</v>
      </c>
      <c r="F18" s="4" t="str">
        <f>'WEEKLY COMPETITIVE REPORT'!F18</f>
        <v>Karantanija</v>
      </c>
      <c r="G18" s="38">
        <f>'WEEKLY COMPETITIVE REPORT'!G18</f>
        <v>6</v>
      </c>
      <c r="H18" s="38">
        <f>'WEEKLY COMPETITIVE REPORT'!H18</f>
        <v>8</v>
      </c>
      <c r="I18" s="15">
        <f>'WEEKLY COMPETITIVE REPORT'!I18/Y4</f>
        <v>9919.93373826615</v>
      </c>
      <c r="J18" s="15">
        <f>'WEEKLY COMPETITIVE REPORT'!J18/Y4</f>
        <v>15259.52512424075</v>
      </c>
      <c r="K18" s="23">
        <f>'WEEKLY COMPETITIVE REPORT'!K18</f>
        <v>1512</v>
      </c>
      <c r="L18" s="23">
        <f>'WEEKLY COMPETITIVE REPORT'!L18</f>
        <v>2428</v>
      </c>
      <c r="M18" s="65">
        <f>'WEEKLY COMPETITIVE REPORT'!M18</f>
        <v>-34.99185815089561</v>
      </c>
      <c r="N18" s="15">
        <f t="shared" si="0"/>
        <v>1239.9917172832688</v>
      </c>
      <c r="O18" s="38">
        <f>'WEEKLY COMPETITIVE REPORT'!O18</f>
        <v>8</v>
      </c>
      <c r="P18" s="15">
        <f>'WEEKLY COMPETITIVE REPORT'!P18/Y4</f>
        <v>18539.480949751516</v>
      </c>
      <c r="Q18" s="15">
        <f>'WEEKLY COMPETITIVE REPORT'!Q18/Y4</f>
        <v>19494.75427940364</v>
      </c>
      <c r="R18" s="23">
        <f>'WEEKLY COMPETITIVE REPORT'!R18</f>
        <v>3189</v>
      </c>
      <c r="S18" s="23">
        <f>'WEEKLY COMPETITIVE REPORT'!S18</f>
        <v>3281</v>
      </c>
      <c r="T18" s="65">
        <f>'WEEKLY COMPETITIVE REPORT'!T18</f>
        <v>-4.900155785299532</v>
      </c>
      <c r="U18" s="15">
        <f>'WEEKLY COMPETITIVE REPORT'!U18/Y4</f>
        <v>131892.60077305356</v>
      </c>
      <c r="V18" s="15">
        <f t="shared" si="1"/>
        <v>2317.4351187189395</v>
      </c>
      <c r="W18" s="26">
        <f t="shared" si="2"/>
        <v>150432.08172280507</v>
      </c>
      <c r="X18" s="23">
        <f>'WEEKLY COMPETITIVE REPORT'!X18</f>
        <v>21724</v>
      </c>
      <c r="Y18" s="57">
        <f>'WEEKLY COMPETITIVE REPORT'!Y18</f>
        <v>24913</v>
      </c>
    </row>
    <row r="19" spans="1:25" ht="12.75">
      <c r="A19" s="51">
        <v>6</v>
      </c>
      <c r="B19" s="4" t="str">
        <f>'WEEKLY COMPETITIVE REPORT'!B19</f>
        <v>New</v>
      </c>
      <c r="C19" s="4" t="str">
        <f>'WEEKLY COMPETITIVE REPORT'!C19</f>
        <v>KLEPETALNICA</v>
      </c>
      <c r="D19" s="4" t="str">
        <f>'WEEKLY COMPETITIVE REPORT'!D19</f>
        <v>CHATROOM</v>
      </c>
      <c r="E19" s="4" t="str">
        <f>'WEEKLY COMPETITIVE REPORT'!E19</f>
        <v>IND</v>
      </c>
      <c r="F19" s="4" t="str">
        <f>'WEEKLY COMPETITIVE REPORT'!F19</f>
        <v>Karantanija</v>
      </c>
      <c r="G19" s="38">
        <f>'WEEKLY COMPETITIVE REPORT'!G19</f>
        <v>1</v>
      </c>
      <c r="H19" s="38">
        <f>'WEEKLY COMPETITIVE REPORT'!H19</f>
        <v>6</v>
      </c>
      <c r="I19" s="15">
        <f>'WEEKLY COMPETITIVE REPORT'!I19/Y4</f>
        <v>8175.0414135836545</v>
      </c>
      <c r="J19" s="15">
        <f>'WEEKLY COMPETITIVE REPORT'!J19/Y4</f>
        <v>0</v>
      </c>
      <c r="K19" s="23">
        <f>'WEEKLY COMPETITIVE REPORT'!K19</f>
        <v>1204</v>
      </c>
      <c r="L19" s="23">
        <f>'WEEKLY COMPETITIVE REPORT'!L19</f>
        <v>0</v>
      </c>
      <c r="M19" s="65">
        <f>'WEEKLY COMPETITIVE REPORT'!M19</f>
        <v>0</v>
      </c>
      <c r="N19" s="15">
        <f t="shared" si="0"/>
        <v>1362.5069022639425</v>
      </c>
      <c r="O19" s="38">
        <f>'WEEKLY COMPETITIVE REPORT'!O19</f>
        <v>6</v>
      </c>
      <c r="P19" s="15">
        <f>'WEEKLY COMPETITIVE REPORT'!P19/Y4</f>
        <v>15205.68746548868</v>
      </c>
      <c r="Q19" s="15">
        <f>'WEEKLY COMPETITIVE REPORT'!Q19/Y4</f>
        <v>0</v>
      </c>
      <c r="R19" s="23">
        <f>'WEEKLY COMPETITIVE REPORT'!R19</f>
        <v>2552</v>
      </c>
      <c r="S19" s="23">
        <f>'WEEKLY COMPETITIVE REPORT'!S19</f>
        <v>0</v>
      </c>
      <c r="T19" s="65">
        <f>'WEEKLY COMPETITIVE REPORT'!T19</f>
        <v>0</v>
      </c>
      <c r="U19" s="15">
        <f>'WEEKLY COMPETITIVE REPORT'!U19/Y4</f>
        <v>821.3694091662064</v>
      </c>
      <c r="V19" s="15">
        <f t="shared" si="1"/>
        <v>2534.281244248113</v>
      </c>
      <c r="W19" s="26">
        <f t="shared" si="2"/>
        <v>16027.056874654885</v>
      </c>
      <c r="X19" s="23">
        <f>'WEEKLY COMPETITIVE REPORT'!X19</f>
        <v>127</v>
      </c>
      <c r="Y19" s="57">
        <f>'WEEKLY COMPETITIVE REPORT'!Y19</f>
        <v>2679</v>
      </c>
    </row>
    <row r="20" spans="1:25" ht="12.75">
      <c r="A20" s="52">
        <v>7</v>
      </c>
      <c r="B20" s="4">
        <f>'WEEKLY COMPETITIVE REPORT'!B20</f>
        <v>5</v>
      </c>
      <c r="C20" s="4" t="str">
        <f>'WEEKLY COMPETITIVE REPORT'!C20</f>
        <v>SORCERER'S APPRENTICE</v>
      </c>
      <c r="D20" s="4" t="str">
        <f>'WEEKLY COMPETITIVE REPORT'!D20</f>
        <v>CAROVNIKOV VAJENEC</v>
      </c>
      <c r="E20" s="4" t="str">
        <f>'WEEKLY COMPETITIVE REPORT'!E20</f>
        <v>WDI</v>
      </c>
      <c r="F20" s="4" t="str">
        <f>'WEEKLY COMPETITIVE REPORT'!F20</f>
        <v>CENEX</v>
      </c>
      <c r="G20" s="38">
        <f>'WEEKLY COMPETITIVE REPORT'!G20</f>
        <v>6</v>
      </c>
      <c r="H20" s="38">
        <f>'WEEKLY COMPETITIVE REPORT'!H20</f>
        <v>10</v>
      </c>
      <c r="I20" s="15">
        <f>'WEEKLY COMPETITIVE REPORT'!I20/Y4</f>
        <v>7411.651021535063</v>
      </c>
      <c r="J20" s="15">
        <f>'WEEKLY COMPETITIVE REPORT'!J20/Y4</f>
        <v>12272.225289895085</v>
      </c>
      <c r="K20" s="23">
        <f>'WEEKLY COMPETITIVE REPORT'!K20</f>
        <v>1085</v>
      </c>
      <c r="L20" s="23">
        <f>'WEEKLY COMPETITIVE REPORT'!L20</f>
        <v>1929</v>
      </c>
      <c r="M20" s="65">
        <f>'WEEKLY COMPETITIVE REPORT'!M20</f>
        <v>-39.60629921259843</v>
      </c>
      <c r="N20" s="15">
        <f t="shared" si="0"/>
        <v>741.1651021535063</v>
      </c>
      <c r="O20" s="38">
        <f>'WEEKLY COMPETITIVE REPORT'!O20</f>
        <v>10</v>
      </c>
      <c r="P20" s="15">
        <f>'WEEKLY COMPETITIVE REPORT'!P20/Y4</f>
        <v>15099.392600773053</v>
      </c>
      <c r="Q20" s="15">
        <f>'WEEKLY COMPETITIVE REPORT'!Q20/Y4</f>
        <v>15681.943677526227</v>
      </c>
      <c r="R20" s="23">
        <f>'WEEKLY COMPETITIVE REPORT'!R20</f>
        <v>2515</v>
      </c>
      <c r="S20" s="23">
        <f>'WEEKLY COMPETITIVE REPORT'!S20</f>
        <v>2604</v>
      </c>
      <c r="T20" s="65">
        <f>'WEEKLY COMPETITIVE REPORT'!T20</f>
        <v>-3.714788732394368</v>
      </c>
      <c r="U20" s="15">
        <f>'WEEKLY COMPETITIVE REPORT'!U20/Y4</f>
        <v>123075.6488128106</v>
      </c>
      <c r="V20" s="15">
        <f t="shared" si="1"/>
        <v>1509.9392600773053</v>
      </c>
      <c r="W20" s="26">
        <f t="shared" si="2"/>
        <v>138175.04141358365</v>
      </c>
      <c r="X20" s="23">
        <f>'WEEKLY COMPETITIVE REPORT'!X20</f>
        <v>20149</v>
      </c>
      <c r="Y20" s="57">
        <f>'WEEKLY COMPETITIVE REPORT'!Y20</f>
        <v>22664</v>
      </c>
    </row>
    <row r="21" spans="1:25" ht="12.75">
      <c r="A21" s="51">
        <v>8</v>
      </c>
      <c r="B21" s="4">
        <f>'WEEKLY COMPETITIVE REPORT'!B21</f>
        <v>6</v>
      </c>
      <c r="C21" s="4" t="str">
        <f>'WEEKLY COMPETITIVE REPORT'!C21</f>
        <v>PIRANO</v>
      </c>
      <c r="D21" s="4" t="str">
        <f>'WEEKLY COMPETITIVE REPORT'!D21</f>
        <v>PIRAN</v>
      </c>
      <c r="E21" s="4" t="str">
        <f>'WEEKLY COMPETITIVE REPORT'!E21</f>
        <v>INDEP</v>
      </c>
      <c r="F21" s="4" t="str">
        <f>'WEEKLY COMPETITIVE REPORT'!F21</f>
        <v>Kolosej</v>
      </c>
      <c r="G21" s="38">
        <f>'WEEKLY COMPETITIVE REPORT'!G21</f>
        <v>3</v>
      </c>
      <c r="H21" s="38">
        <f>'WEEKLY COMPETITIVE REPORT'!H21</f>
        <v>9</v>
      </c>
      <c r="I21" s="15">
        <f>'WEEKLY COMPETITIVE REPORT'!I21/Y4</f>
        <v>6657.923799006074</v>
      </c>
      <c r="J21" s="15">
        <f>'WEEKLY COMPETITIVE REPORT'!J21/Y4</f>
        <v>9794.312534511319</v>
      </c>
      <c r="K21" s="23">
        <f>'WEEKLY COMPETITIVE REPORT'!K21</f>
        <v>963</v>
      </c>
      <c r="L21" s="23">
        <f>'WEEKLY COMPETITIVE REPORT'!L21</f>
        <v>1427</v>
      </c>
      <c r="M21" s="65">
        <f>'WEEKLY COMPETITIVE REPORT'!M21</f>
        <v>-32.02255109231854</v>
      </c>
      <c r="N21" s="15">
        <f aca="true" t="shared" si="3" ref="N21:N33">I21/H21</f>
        <v>739.7693110006749</v>
      </c>
      <c r="O21" s="38">
        <f>'WEEKLY COMPETITIVE REPORT'!O21</f>
        <v>9</v>
      </c>
      <c r="P21" s="15">
        <f>'WEEKLY COMPETITIVE REPORT'!P21/Y4</f>
        <v>11931.25345113197</v>
      </c>
      <c r="Q21" s="15">
        <f>'WEEKLY COMPETITIVE REPORT'!Q21/Y4</f>
        <v>15016.565433462174</v>
      </c>
      <c r="R21" s="23">
        <f>'WEEKLY COMPETITIVE REPORT'!R21</f>
        <v>1875</v>
      </c>
      <c r="S21" s="23">
        <f>'WEEKLY COMPETITIVE REPORT'!S21</f>
        <v>2345</v>
      </c>
      <c r="T21" s="65">
        <f>'WEEKLY COMPETITIVE REPORT'!T21</f>
        <v>-20.54605626034197</v>
      </c>
      <c r="U21" s="15">
        <f>'WEEKLY COMPETITIVE REPORT'!U21/Y4</f>
        <v>29809.49751518498</v>
      </c>
      <c r="V21" s="15">
        <f aca="true" t="shared" si="4" ref="V21:V33">P21/O21</f>
        <v>1325.6948279035523</v>
      </c>
      <c r="W21" s="26">
        <f aca="true" t="shared" si="5" ref="W21:W33">P21+U21</f>
        <v>41740.75096631695</v>
      </c>
      <c r="X21" s="23">
        <f>'WEEKLY COMPETITIVE REPORT'!X21</f>
        <v>5548</v>
      </c>
      <c r="Y21" s="57">
        <f>'WEEKLY COMPETITIVE REPORT'!Y21</f>
        <v>7423</v>
      </c>
    </row>
    <row r="22" spans="1:25" ht="12.75">
      <c r="A22" s="51">
        <v>9</v>
      </c>
      <c r="B22" s="4">
        <f>'WEEKLY COMPETITIVE REPORT'!B22</f>
        <v>8</v>
      </c>
      <c r="C22" s="4" t="str">
        <f>'WEEKLY COMPETITIVE REPORT'!C22</f>
        <v>INCEPTION</v>
      </c>
      <c r="D22" s="4" t="str">
        <f>'WEEKLY COMPETITIVE REPORT'!D22</f>
        <v>IZVOR</v>
      </c>
      <c r="E22" s="4" t="str">
        <f>'WEEKLY COMPETITIVE REPORT'!E22</f>
        <v>WB</v>
      </c>
      <c r="F22" s="4" t="str">
        <f>'WEEKLY COMPETITIVE REPORT'!F22</f>
        <v>Blitz</v>
      </c>
      <c r="G22" s="38">
        <f>'WEEKLY COMPETITIVE REPORT'!G22</f>
        <v>14</v>
      </c>
      <c r="H22" s="38">
        <f>'WEEKLY COMPETITIVE REPORT'!H22</f>
        <v>10</v>
      </c>
      <c r="I22" s="15">
        <f>'WEEKLY COMPETITIVE REPORT'!I22/Y4</f>
        <v>4954.445057979016</v>
      </c>
      <c r="J22" s="15">
        <f>'WEEKLY COMPETITIVE REPORT'!J22/Y4</f>
        <v>5184.980673660961</v>
      </c>
      <c r="K22" s="23">
        <f>'WEEKLY COMPETITIVE REPORT'!K22</f>
        <v>641</v>
      </c>
      <c r="L22" s="23">
        <f>'WEEKLY COMPETITIVE REPORT'!L22</f>
        <v>722</v>
      </c>
      <c r="M22" s="65">
        <f>'WEEKLY COMPETITIVE REPORT'!M22</f>
        <v>-4.446219382321615</v>
      </c>
      <c r="N22" s="15">
        <f t="shared" si="3"/>
        <v>495.4445057979016</v>
      </c>
      <c r="O22" s="38">
        <f>'WEEKLY COMPETITIVE REPORT'!O22</f>
        <v>10</v>
      </c>
      <c r="P22" s="15">
        <f>'WEEKLY COMPETITIVE REPORT'!P22/Y4</f>
        <v>9255.935946990612</v>
      </c>
      <c r="Q22" s="15">
        <f>'WEEKLY COMPETITIVE REPORT'!Q22/Y4</f>
        <v>8077.029265599116</v>
      </c>
      <c r="R22" s="23">
        <f>'WEEKLY COMPETITIVE REPORT'!R22</f>
        <v>1303</v>
      </c>
      <c r="S22" s="23">
        <f>'WEEKLY COMPETITIVE REPORT'!S22</f>
        <v>1181</v>
      </c>
      <c r="T22" s="65">
        <f>'WEEKLY COMPETITIVE REPORT'!T22</f>
        <v>14.595795590497346</v>
      </c>
      <c r="U22" s="15">
        <f>'WEEKLY COMPETITIVE REPORT'!U22/Y4</f>
        <v>425663.9977912755</v>
      </c>
      <c r="V22" s="15">
        <f t="shared" si="4"/>
        <v>925.5935946990612</v>
      </c>
      <c r="W22" s="26">
        <f t="shared" si="5"/>
        <v>434919.9337382661</v>
      </c>
      <c r="X22" s="23">
        <f>'WEEKLY COMPETITIVE REPORT'!X22</f>
        <v>64606</v>
      </c>
      <c r="Y22" s="57">
        <f>'WEEKLY COMPETITIVE REPORT'!Y22</f>
        <v>65909</v>
      </c>
    </row>
    <row r="23" spans="1:25" ht="12.75">
      <c r="A23" s="51">
        <v>10</v>
      </c>
      <c r="B23" s="4">
        <f>'WEEKLY COMPETITIVE REPORT'!B23</f>
        <v>7</v>
      </c>
      <c r="C23" s="4" t="str">
        <f>'WEEKLY COMPETITIVE REPORT'!C23</f>
        <v>THE SWITCH</v>
      </c>
      <c r="D23" s="4" t="str">
        <f>'WEEKLY COMPETITIVE REPORT'!D23</f>
        <v>ZAMENJAVA</v>
      </c>
      <c r="E23" s="4" t="str">
        <f>'WEEKLY COMPETITIVE REPORT'!E23</f>
        <v>INDEP</v>
      </c>
      <c r="F23" s="4" t="str">
        <f>'WEEKLY COMPETITIVE REPORT'!F23</f>
        <v>Blitz</v>
      </c>
      <c r="G23" s="38">
        <f>'WEEKLY COMPETITIVE REPORT'!G23</f>
        <v>3</v>
      </c>
      <c r="H23" s="38">
        <f>'WEEKLY COMPETITIVE REPORT'!H23</f>
        <v>3</v>
      </c>
      <c r="I23" s="15">
        <f>'WEEKLY COMPETITIVE REPORT'!I23/Y4</f>
        <v>5084.207620099392</v>
      </c>
      <c r="J23" s="15">
        <f>'WEEKLY COMPETITIVE REPORT'!J23/Y4</f>
        <v>7537.272225289895</v>
      </c>
      <c r="K23" s="23">
        <f>'WEEKLY COMPETITIVE REPORT'!K23</f>
        <v>794</v>
      </c>
      <c r="L23" s="23">
        <f>'WEEKLY COMPETITIVE REPORT'!L23</f>
        <v>1184</v>
      </c>
      <c r="M23" s="65">
        <f>'WEEKLY COMPETITIVE REPORT'!M23</f>
        <v>-32.54578754578755</v>
      </c>
      <c r="N23" s="15">
        <f t="shared" si="3"/>
        <v>1694.7358733664641</v>
      </c>
      <c r="O23" s="38">
        <f>'WEEKLY COMPETITIVE REPORT'!O23</f>
        <v>3</v>
      </c>
      <c r="P23" s="15">
        <f>'WEEKLY COMPETITIVE REPORT'!P23/Y4</f>
        <v>8926.007730535615</v>
      </c>
      <c r="Q23" s="15">
        <f>'WEEKLY COMPETITIVE REPORT'!Q23/Y4</f>
        <v>10590.833793484262</v>
      </c>
      <c r="R23" s="23">
        <f>'WEEKLY COMPETITIVE REPORT'!R23</f>
        <v>1653</v>
      </c>
      <c r="S23" s="23">
        <f>'WEEKLY COMPETITIVE REPORT'!S23</f>
        <v>1850</v>
      </c>
      <c r="T23" s="65">
        <f>'WEEKLY COMPETITIVE REPORT'!T23</f>
        <v>-15.719499478623561</v>
      </c>
      <c r="U23" s="15">
        <f>'WEEKLY COMPETITIVE REPORT'!U23/Y4</f>
        <v>20440.364439536166</v>
      </c>
      <c r="V23" s="15">
        <f t="shared" si="4"/>
        <v>2975.3359101785386</v>
      </c>
      <c r="W23" s="26">
        <f t="shared" si="5"/>
        <v>29366.37217007178</v>
      </c>
      <c r="X23" s="23">
        <f>'WEEKLY COMPETITIVE REPORT'!X23</f>
        <v>3547</v>
      </c>
      <c r="Y23" s="57">
        <f>'WEEKLY COMPETITIVE REPORT'!Y23</f>
        <v>5200</v>
      </c>
    </row>
    <row r="24" spans="1:25" ht="12.75">
      <c r="A24" s="51">
        <v>11</v>
      </c>
      <c r="B24" s="4">
        <f>'WEEKLY COMPETITIVE REPORT'!B24</f>
        <v>10</v>
      </c>
      <c r="C24" s="4" t="str">
        <f>'WEEKLY COMPETITIVE REPORT'!C24</f>
        <v>LEGEND OF THE GUARDIANS</v>
      </c>
      <c r="D24" s="4" t="str">
        <f>'WEEKLY COMPETITIVE REPORT'!D24</f>
        <v>LEGENDA SOVJEGA KRALJSTVA</v>
      </c>
      <c r="E24" s="4" t="str">
        <f>'WEEKLY COMPETITIVE REPORT'!E24</f>
        <v>WB</v>
      </c>
      <c r="F24" s="4" t="str">
        <f>'WEEKLY COMPETITIVE REPORT'!F24</f>
        <v>Blitz</v>
      </c>
      <c r="G24" s="38">
        <f>'WEEKLY COMPETITIVE REPORT'!G24</f>
        <v>4</v>
      </c>
      <c r="H24" s="38">
        <f>'WEEKLY COMPETITIVE REPORT'!H24</f>
        <v>11</v>
      </c>
      <c r="I24" s="15">
        <f>'WEEKLY COMPETITIVE REPORT'!I24/Y4</f>
        <v>3707.8961899503033</v>
      </c>
      <c r="J24" s="15">
        <f>'WEEKLY COMPETITIVE REPORT'!J24/Y4</f>
        <v>3808.6692435118716</v>
      </c>
      <c r="K24" s="23">
        <f>'WEEKLY COMPETITIVE REPORT'!K24</f>
        <v>492</v>
      </c>
      <c r="L24" s="23">
        <f>'WEEKLY COMPETITIVE REPORT'!L24</f>
        <v>520</v>
      </c>
      <c r="M24" s="65">
        <f>'WEEKLY COMPETITIVE REPORT'!M24</f>
        <v>-2.645886190648781</v>
      </c>
      <c r="N24" s="15">
        <f t="shared" si="3"/>
        <v>337.08147181366394</v>
      </c>
      <c r="O24" s="38">
        <f>'WEEKLY COMPETITIVE REPORT'!O24</f>
        <v>11</v>
      </c>
      <c r="P24" s="15">
        <f>'WEEKLY COMPETITIVE REPORT'!P24/Y4</f>
        <v>8435.94699061292</v>
      </c>
      <c r="Q24" s="15">
        <f>'WEEKLY COMPETITIVE REPORT'!Q24/Y4</f>
        <v>5150.469353948095</v>
      </c>
      <c r="R24" s="23">
        <f>'WEEKLY COMPETITIVE REPORT'!R24</f>
        <v>1333</v>
      </c>
      <c r="S24" s="23">
        <f>'WEEKLY COMPETITIVE REPORT'!S24</f>
        <v>762</v>
      </c>
      <c r="T24" s="65">
        <f>'WEEKLY COMPETITIVE REPORT'!T24</f>
        <v>63.78986866791746</v>
      </c>
      <c r="U24" s="15">
        <f>'WEEKLY COMPETITIVE REPORT'!U24/Y4</f>
        <v>35107.67531750414</v>
      </c>
      <c r="V24" s="15">
        <f t="shared" si="4"/>
        <v>766.9042718739018</v>
      </c>
      <c r="W24" s="26">
        <f t="shared" si="5"/>
        <v>43543.62230811706</v>
      </c>
      <c r="X24" s="23">
        <f>'WEEKLY COMPETITIVE REPORT'!X24</f>
        <v>5105</v>
      </c>
      <c r="Y24" s="57">
        <f>'WEEKLY COMPETITIVE REPORT'!Y24</f>
        <v>6438</v>
      </c>
    </row>
    <row r="25" spans="1:25" ht="12.75">
      <c r="A25" s="51">
        <v>12</v>
      </c>
      <c r="B25" s="4">
        <f>'WEEKLY COMPETITIVE REPORT'!B25</f>
        <v>9</v>
      </c>
      <c r="C25" s="4" t="str">
        <f>'WEEKLY COMPETITIVE REPORT'!C25</f>
        <v>GOING THE DISTANCE</v>
      </c>
      <c r="D25" s="4" t="str">
        <f>'WEEKLY COMPETITIVE REPORT'!D25</f>
        <v>LJUBEZEN NA DALJAVO</v>
      </c>
      <c r="E25" s="4" t="str">
        <f>'WEEKLY COMPETITIVE REPORT'!E25</f>
        <v>WB</v>
      </c>
      <c r="F25" s="4" t="str">
        <f>'WEEKLY COMPETITIVE REPORT'!F25</f>
        <v>Blitz</v>
      </c>
      <c r="G25" s="38">
        <f>'WEEKLY COMPETITIVE REPORT'!G25</f>
        <v>7</v>
      </c>
      <c r="H25" s="38">
        <f>'WEEKLY COMPETITIVE REPORT'!H25</f>
        <v>7</v>
      </c>
      <c r="I25" s="15">
        <f>'WEEKLY COMPETITIVE REPORT'!I25/Y4</f>
        <v>4601.049144119271</v>
      </c>
      <c r="J25" s="15">
        <f>'WEEKLY COMPETITIVE REPORT'!J25/Y4</f>
        <v>4249.033683048039</v>
      </c>
      <c r="K25" s="23">
        <f>'WEEKLY COMPETITIVE REPORT'!K25</f>
        <v>681</v>
      </c>
      <c r="L25" s="23">
        <f>'WEEKLY COMPETITIVE REPORT'!L25</f>
        <v>677</v>
      </c>
      <c r="M25" s="65">
        <f>'WEEKLY COMPETITIVE REPORT'!M25</f>
        <v>8.284600389863542</v>
      </c>
      <c r="N25" s="15">
        <f t="shared" si="3"/>
        <v>657.2927348741815</v>
      </c>
      <c r="O25" s="38">
        <f>'WEEKLY COMPETITIVE REPORT'!O25</f>
        <v>7</v>
      </c>
      <c r="P25" s="15">
        <f>'WEEKLY COMPETITIVE REPORT'!P25/Y4</f>
        <v>7367.476532302595</v>
      </c>
      <c r="Q25" s="15">
        <f>'WEEKLY COMPETITIVE REPORT'!Q25/Y4</f>
        <v>6329.376035339591</v>
      </c>
      <c r="R25" s="23">
        <f>'WEEKLY COMPETITIVE REPORT'!R25</f>
        <v>1156</v>
      </c>
      <c r="S25" s="23">
        <f>'WEEKLY COMPETITIVE REPORT'!S25</f>
        <v>1032</v>
      </c>
      <c r="T25" s="65">
        <f>'WEEKLY COMPETITIVE REPORT'!T25</f>
        <v>16.401308615049075</v>
      </c>
      <c r="U25" s="15">
        <f>'WEEKLY COMPETITIVE REPORT'!U25/Y4</f>
        <v>75864.16344561016</v>
      </c>
      <c r="V25" s="15">
        <f t="shared" si="4"/>
        <v>1052.4966474717992</v>
      </c>
      <c r="W25" s="26">
        <f t="shared" si="5"/>
        <v>83231.63997791275</v>
      </c>
      <c r="X25" s="23">
        <f>'WEEKLY COMPETITIVE REPORT'!X25</f>
        <v>12248</v>
      </c>
      <c r="Y25" s="57">
        <f>'WEEKLY COMPETITIVE REPORT'!Y25</f>
        <v>13404</v>
      </c>
    </row>
    <row r="26" spans="1:25" ht="12.75" customHeight="1">
      <c r="A26" s="51">
        <v>13</v>
      </c>
      <c r="B26" s="4">
        <f>'WEEKLY COMPETITIVE REPORT'!B26</f>
        <v>15</v>
      </c>
      <c r="C26" s="4" t="str">
        <f>'WEEKLY COMPETITIVE REPORT'!C26</f>
        <v>TOY STORY 3</v>
      </c>
      <c r="D26" s="4" t="str">
        <f>'WEEKLY COMPETITIVE REPORT'!D26</f>
        <v>SVET IGRAC 3</v>
      </c>
      <c r="E26" s="4" t="str">
        <f>'WEEKLY COMPETITIVE REPORT'!E26</f>
        <v>WDI</v>
      </c>
      <c r="F26" s="4" t="str">
        <f>'WEEKLY COMPETITIVE REPORT'!F26</f>
        <v>CENEX</v>
      </c>
      <c r="G26" s="38">
        <f>'WEEKLY COMPETITIVE REPORT'!G26</f>
        <v>11</v>
      </c>
      <c r="H26" s="38">
        <f>'WEEKLY COMPETITIVE REPORT'!H26</f>
        <v>13</v>
      </c>
      <c r="I26" s="15">
        <f>'WEEKLY COMPETITIVE REPORT'!I26/Y4</f>
        <v>2469.6300386526777</v>
      </c>
      <c r="J26" s="15">
        <f>'WEEKLY COMPETITIVE REPORT'!J26/Y4</f>
        <v>2494.4781888459415</v>
      </c>
      <c r="K26" s="23">
        <f>'WEEKLY COMPETITIVE REPORT'!K26</f>
        <v>517</v>
      </c>
      <c r="L26" s="23">
        <f>'WEEKLY COMPETITIVE REPORT'!L26</f>
        <v>435</v>
      </c>
      <c r="M26" s="65">
        <f>'WEEKLY COMPETITIVE REPORT'!M26</f>
        <v>-0.9961261759822975</v>
      </c>
      <c r="N26" s="15">
        <f t="shared" si="3"/>
        <v>189.97154143482138</v>
      </c>
      <c r="O26" s="38">
        <f>'WEEKLY COMPETITIVE REPORT'!O26</f>
        <v>13</v>
      </c>
      <c r="P26" s="15">
        <f>'WEEKLY COMPETITIVE REPORT'!P26/Y4</f>
        <v>5120.099392600773</v>
      </c>
      <c r="Q26" s="15">
        <f>'WEEKLY COMPETITIVE REPORT'!Q26/Y4</f>
        <v>2794.0364439536165</v>
      </c>
      <c r="R26" s="23">
        <f>'WEEKLY COMPETITIVE REPORT'!R26</f>
        <v>961</v>
      </c>
      <c r="S26" s="23">
        <f>'WEEKLY COMPETITIVE REPORT'!S26</f>
        <v>484</v>
      </c>
      <c r="T26" s="65">
        <f>'WEEKLY COMPETITIVE REPORT'!T26</f>
        <v>83.25098814229247</v>
      </c>
      <c r="U26" s="15">
        <f>'WEEKLY COMPETITIVE REPORT'!U26/Y4</f>
        <v>231710.38100496962</v>
      </c>
      <c r="V26" s="15">
        <f t="shared" si="4"/>
        <v>393.8537994308287</v>
      </c>
      <c r="W26" s="26">
        <f t="shared" si="5"/>
        <v>236830.48039757038</v>
      </c>
      <c r="X26" s="23">
        <f>'WEEKLY COMPETITIVE REPORT'!X26</f>
        <v>36784</v>
      </c>
      <c r="Y26" s="57">
        <f>'WEEKLY COMPETITIVE REPORT'!Y26</f>
        <v>37745</v>
      </c>
    </row>
    <row r="27" spans="1:25" ht="12.75" customHeight="1">
      <c r="A27" s="51">
        <v>14</v>
      </c>
      <c r="B27" s="4">
        <f>'WEEKLY COMPETITIVE REPORT'!B27</f>
        <v>11</v>
      </c>
      <c r="C27" s="4" t="str">
        <f>'WEEKLY COMPETITIVE REPORT'!C27</f>
        <v>SCOTT PILGRIM VS.  THE WORLD</v>
      </c>
      <c r="D27" s="4" t="str">
        <f>'WEEKLY COMPETITIVE REPORT'!D27</f>
        <v>SCOTT PILGRIM PROTI VSEM</v>
      </c>
      <c r="E27" s="4" t="str">
        <f>'WEEKLY COMPETITIVE REPORT'!E27</f>
        <v>UNI</v>
      </c>
      <c r="F27" s="4" t="str">
        <f>'WEEKLY COMPETITIVE REPORT'!F27</f>
        <v>Karantanija</v>
      </c>
      <c r="G27" s="38">
        <f>'WEEKLY COMPETITIVE REPORT'!G27</f>
        <v>4</v>
      </c>
      <c r="H27" s="38">
        <f>'WEEKLY COMPETITIVE REPORT'!H27</f>
        <v>6</v>
      </c>
      <c r="I27" s="15">
        <f>'WEEKLY COMPETITIVE REPORT'!I27/Y4</f>
        <v>1877.4157923799005</v>
      </c>
      <c r="J27" s="15">
        <f>'WEEKLY COMPETITIVE REPORT'!J27/Y17</f>
        <v>0.08858380582276869</v>
      </c>
      <c r="K27" s="23">
        <f>'WEEKLY COMPETITIVE REPORT'!K27</f>
        <v>304</v>
      </c>
      <c r="L27" s="23">
        <f>'WEEKLY COMPETITIVE REPORT'!L27</f>
        <v>614</v>
      </c>
      <c r="M27" s="65">
        <f>'WEEKLY COMPETITIVE REPORT'!M27</f>
        <v>-51.09672779575693</v>
      </c>
      <c r="N27" s="15">
        <f t="shared" si="3"/>
        <v>312.90263206331673</v>
      </c>
      <c r="O27" s="38">
        <f>'WEEKLY COMPETITIVE REPORT'!O27</f>
        <v>6</v>
      </c>
      <c r="P27" s="15">
        <f>'WEEKLY COMPETITIVE REPORT'!P27/Y4</f>
        <v>4813.638873550524</v>
      </c>
      <c r="Q27" s="15">
        <f>'WEEKLY COMPETITIVE REPORT'!Q27/Y17</f>
        <v>0.11581830923106326</v>
      </c>
      <c r="R27" s="23">
        <f>'WEEKLY COMPETITIVE REPORT'!R27</f>
        <v>894</v>
      </c>
      <c r="S27" s="23">
        <f>'WEEKLY COMPETITIVE REPORT'!S27</f>
        <v>845</v>
      </c>
      <c r="T27" s="65">
        <f>'WEEKLY COMPETITIVE REPORT'!T27</f>
        <v>-4.097909790979088</v>
      </c>
      <c r="U27" s="15">
        <f>'WEEKLY COMPETITIVE REPORT'!U27/Y17</f>
        <v>0.42434860164362614</v>
      </c>
      <c r="V27" s="15">
        <f t="shared" si="4"/>
        <v>802.2731455917541</v>
      </c>
      <c r="W27" s="26">
        <f t="shared" si="5"/>
        <v>4814.063222152168</v>
      </c>
      <c r="X27" s="23">
        <f>'WEEKLY COMPETITIVE REPORT'!X27</f>
        <v>3029</v>
      </c>
      <c r="Y27" s="57">
        <f>'WEEKLY COMPETITIVE REPORT'!Y27</f>
        <v>3923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THE CRAZIES</v>
      </c>
      <c r="D28" s="4" t="str">
        <f>'WEEKLY COMPETITIVE REPORT'!D28</f>
        <v>ZBLAZNELI</v>
      </c>
      <c r="E28" s="4" t="str">
        <f>'WEEKLY COMPETITIVE REPORT'!E28</f>
        <v>INDEP</v>
      </c>
      <c r="F28" s="4" t="str">
        <f>'WEEKLY COMPETITIVE REPORT'!F28</f>
        <v>Cinemania</v>
      </c>
      <c r="G28" s="38">
        <f>'WEEKLY COMPETITIVE REPORT'!G28</f>
        <v>5</v>
      </c>
      <c r="H28" s="38">
        <f>'WEEKLY COMPETITIVE REPORT'!H28</f>
        <v>2</v>
      </c>
      <c r="I28" s="15">
        <f>'WEEKLY COMPETITIVE REPORT'!I28/Y4</f>
        <v>1616.510215350635</v>
      </c>
      <c r="J28" s="15">
        <f>'WEEKLY COMPETITIVE REPORT'!J28/Y17</f>
        <v>0.05717653054723833</v>
      </c>
      <c r="K28" s="23">
        <f>'WEEKLY COMPETITIVE REPORT'!K28</f>
        <v>250</v>
      </c>
      <c r="L28" s="23">
        <f>'WEEKLY COMPETITIVE REPORT'!L28</f>
        <v>378</v>
      </c>
      <c r="M28" s="65">
        <f>'WEEKLY COMPETITIVE REPORT'!M28</f>
        <v>-34.76323119777159</v>
      </c>
      <c r="N28" s="15">
        <f t="shared" si="3"/>
        <v>808.2551076753175</v>
      </c>
      <c r="O28" s="38">
        <f>'WEEKLY COMPETITIVE REPORT'!O28</f>
        <v>2</v>
      </c>
      <c r="P28" s="15">
        <f>'WEEKLY COMPETITIVE REPORT'!P28/Y4</f>
        <v>3634.732192159028</v>
      </c>
      <c r="Q28" s="15">
        <f>'WEEKLY COMPETITIVE REPORT'!Q28/Y17</f>
        <v>0.07647958208574887</v>
      </c>
      <c r="R28" s="23">
        <f>'WEEKLY COMPETITIVE REPORT'!R28</f>
        <v>640</v>
      </c>
      <c r="S28" s="23">
        <f>'WEEKLY COMPETITIVE REPORT'!S28</f>
        <v>522</v>
      </c>
      <c r="T28" s="65">
        <f>'WEEKLY COMPETITIVE REPORT'!T28</f>
        <v>9.662640566430653</v>
      </c>
      <c r="U28" s="15">
        <f>'WEEKLY COMPETITIVE REPORT'!U28/Y17</f>
        <v>0.3604191883799452</v>
      </c>
      <c r="V28" s="15">
        <f t="shared" si="4"/>
        <v>1817.366096079514</v>
      </c>
      <c r="W28" s="26">
        <f t="shared" si="5"/>
        <v>3635.092611347408</v>
      </c>
      <c r="X28" s="23">
        <f>'WEEKLY COMPETITIVE REPORT'!X28</f>
        <v>2404</v>
      </c>
      <c r="Y28" s="57">
        <f>'WEEKLY COMPETITIVE REPORT'!Y28</f>
        <v>3044</v>
      </c>
    </row>
    <row r="29" spans="1:25" ht="12.75">
      <c r="A29" s="51">
        <v>16</v>
      </c>
      <c r="B29" s="4">
        <f>'WEEKLY COMPETITIVE REPORT'!B29</f>
        <v>20</v>
      </c>
      <c r="C29" s="4" t="str">
        <f>'WEEKLY COMPETITIVE REPORT'!C29</f>
        <v>THE KINGS OF MYKONOS</v>
      </c>
      <c r="D29" s="4" t="str">
        <f>'WEEKLY COMPETITIVE REPORT'!D29</f>
        <v>CARJA MIKONOSA</v>
      </c>
      <c r="E29" s="4" t="str">
        <f>'WEEKLY COMPETITIVE REPORT'!E29</f>
        <v>INDEP</v>
      </c>
      <c r="F29" s="4" t="str">
        <f>'WEEKLY COMPETITIVE REPORT'!F29</f>
        <v>Kolosej</v>
      </c>
      <c r="G29" s="38">
        <f>'WEEKLY COMPETITIVE REPORT'!G29</f>
        <v>9</v>
      </c>
      <c r="H29" s="38">
        <f>'WEEKLY COMPETITIVE REPORT'!H29</f>
        <v>3</v>
      </c>
      <c r="I29" s="15">
        <f>'WEEKLY COMPETITIVE REPORT'!I29/Y4</f>
        <v>483.15847598012147</v>
      </c>
      <c r="J29" s="15">
        <f>'WEEKLY COMPETITIVE REPORT'!J29/Y17</f>
        <v>0.023571383066828055</v>
      </c>
      <c r="K29" s="23">
        <f>'WEEKLY COMPETITIVE REPORT'!K29</f>
        <v>66</v>
      </c>
      <c r="L29" s="23">
        <f>'WEEKLY COMPETITIVE REPORT'!L29</f>
        <v>158</v>
      </c>
      <c r="M29" s="65">
        <f>'WEEKLY COMPETITIVE REPORT'!M29</f>
        <v>-52.7027027027027</v>
      </c>
      <c r="N29" s="15">
        <f t="shared" si="3"/>
        <v>161.05282532670716</v>
      </c>
      <c r="O29" s="38">
        <f>'WEEKLY COMPETITIVE REPORT'!O29</f>
        <v>3</v>
      </c>
      <c r="P29" s="15">
        <f>'WEEKLY COMPETITIVE REPORT'!P29/Y4</f>
        <v>1014.6327995582551</v>
      </c>
      <c r="Q29" s="15">
        <f>'WEEKLY COMPETITIVE REPORT'!Q29/Y17</f>
        <v>0.02787156781550615</v>
      </c>
      <c r="R29" s="23">
        <f>'WEEKLY COMPETITIVE REPORT'!R29</f>
        <v>151</v>
      </c>
      <c r="S29" s="23">
        <f>'WEEKLY COMPETITIVE REPORT'!S29</f>
        <v>194</v>
      </c>
      <c r="T29" s="65">
        <f>'WEEKLY COMPETITIVE REPORT'!T29</f>
        <v>-16</v>
      </c>
      <c r="U29" s="15">
        <f>'WEEKLY COMPETITIVE REPORT'!U29/Y4</f>
        <v>35545.27885146328</v>
      </c>
      <c r="V29" s="15">
        <f t="shared" si="4"/>
        <v>338.210933186085</v>
      </c>
      <c r="W29" s="26">
        <f t="shared" si="5"/>
        <v>36559.91165102153</v>
      </c>
      <c r="X29" s="23">
        <f>'WEEKLY COMPETITIVE REPORT'!X29</f>
        <v>5616</v>
      </c>
      <c r="Y29" s="57">
        <f>'WEEKLY COMPETITIVE REPORT'!Y29</f>
        <v>5767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127</v>
      </c>
      <c r="I34" s="33">
        <f>SUM(I14:I33)</f>
        <v>171639.9779127554</v>
      </c>
      <c r="J34" s="32">
        <f>SUM(J14:J33)</f>
        <v>181324.02355590492</v>
      </c>
      <c r="K34" s="32">
        <f>SUM(K14:K33)</f>
        <v>24707</v>
      </c>
      <c r="L34" s="32">
        <f>SUM(L14:L33)</f>
        <v>27479</v>
      </c>
      <c r="M34" s="65">
        <f>'WEEKLY COMPETITIVE REPORT'!M34</f>
        <v>16.645558338727668</v>
      </c>
      <c r="N34" s="33">
        <f>I34/H34</f>
        <v>1351.4958890768141</v>
      </c>
      <c r="O34" s="41">
        <f>'WEEKLY COMPETITIVE REPORT'!O34</f>
        <v>127</v>
      </c>
      <c r="P34" s="32">
        <f>SUM(P14:P33)</f>
        <v>341622.03202650475</v>
      </c>
      <c r="Q34" s="32">
        <f>SUM(Q14:Q33)</f>
        <v>239518.44214626745</v>
      </c>
      <c r="R34" s="32">
        <f>SUM(R14:R33)</f>
        <v>55575</v>
      </c>
      <c r="S34" s="32">
        <f>SUM(S14:S33)</f>
        <v>38368</v>
      </c>
      <c r="T34" s="66">
        <f>P34/Q34-100%</f>
        <v>0.4262869654850434</v>
      </c>
      <c r="U34" s="32">
        <f>SUM(U14:U33)</f>
        <v>1677032.8112724833</v>
      </c>
      <c r="V34" s="33">
        <f>P34/O34</f>
        <v>2689.9372600512183</v>
      </c>
      <c r="W34" s="32">
        <f>SUM(W14:W33)</f>
        <v>2018654.843298988</v>
      </c>
      <c r="X34" s="32">
        <f>SUM(X14:X33)</f>
        <v>266267</v>
      </c>
      <c r="Y34" s="36">
        <f>SUM(Y14:Y33)</f>
        <v>321842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2010-10-21T13:56:26Z</cp:lastPrinted>
  <dcterms:created xsi:type="dcterms:W3CDTF">1998-07-08T11:15:35Z</dcterms:created>
  <dcterms:modified xsi:type="dcterms:W3CDTF">2010-10-28T08:18:26Z</dcterms:modified>
  <cp:category/>
  <cp:version/>
  <cp:contentType/>
  <cp:contentStatus/>
</cp:coreProperties>
</file>