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19320" windowHeight="72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<sst xmlns="http://schemas.openxmlformats.org/spreadsheetml/2006/main" count="266" uniqueCount="100">
  <si>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</si>
  <si>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</si>
  <si>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</si>
  <si>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</si>
  <si>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</si>
  <si>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</si>
  <si>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</si>
  <si>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</si>
  <si>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</si>
  <si>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</si>
  <si>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</si>
  <si>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</si>
  <si>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</si>
  <si>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</si>
  <si>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</si>
  <si>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</si>
  <si>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</si>
  <si>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</si>
  <si>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</si>
  <si>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</si>
  <si>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</si>
  <si>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</si>
  <si>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</si>
  <si>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</si>
  <si>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</si>
  <si>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</si>
  <si>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</si>
  <si>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</si>
  <si>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</si>
  <si>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</si>
  <si>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</si>
  <si>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</si>
  <si>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</si>
  <si>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</si>
  <si>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</si>
  <si>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</si>
  <si>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</si>
  <si>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</si>
  <si>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</si>
  <si>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</si>
  <si>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</si>
  <si>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</si>
  <si>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</si>
  <si>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</si>
  <si>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</si>
  <si>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</si>
  <si>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</si>
  <si>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</si>
  <si>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</si>
  <si>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</si>
  <si>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</si>
  <si>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SONY</t>
  </si>
  <si>
    <t>INCEPTION</t>
  </si>
  <si>
    <t>IZVOR</t>
  </si>
  <si>
    <t>UNI</t>
  </si>
  <si>
    <t>Cinemania</t>
  </si>
  <si>
    <t>TOY STORY 3</t>
  </si>
  <si>
    <t>SVET IGRAC 3</t>
  </si>
  <si>
    <t>GOING THE DISTANCE</t>
  </si>
  <si>
    <t>LJUBEZEN NA DALJAVO</t>
  </si>
  <si>
    <t>SORCERER'S APPRENTICE</t>
  </si>
  <si>
    <t>CAROVNIKOV VAJENEC</t>
  </si>
  <si>
    <t>EAT PRAY LOVE</t>
  </si>
  <si>
    <t>JEJ, MOLI, LJUBI</t>
  </si>
  <si>
    <t>STEP UP 3D</t>
  </si>
  <si>
    <t>ODPLESI SVOJE SANJE V 3D</t>
  </si>
  <si>
    <t>LEGEND OF THE GUARDIANS</t>
  </si>
  <si>
    <t>LEGENDA SOVJEGA KRALJSTVA</t>
  </si>
  <si>
    <t>THE SWITCH</t>
  </si>
  <si>
    <t>ZAMENJAVA</t>
  </si>
  <si>
    <t>DESPICABLE ME</t>
  </si>
  <si>
    <t>JAZ BARABA</t>
  </si>
  <si>
    <t>New</t>
  </si>
  <si>
    <t>OTHER GUYS</t>
  </si>
  <si>
    <t>REZERVNA POLICISTA</t>
  </si>
  <si>
    <t>SAW 7 3D</t>
  </si>
  <si>
    <t>ZAGA 7 3D</t>
  </si>
  <si>
    <t>YOU AGAIN</t>
  </si>
  <si>
    <t>SPET TI</t>
  </si>
  <si>
    <t>THE SOCIAL NETWORK</t>
  </si>
  <si>
    <t>SOCIALNO OMREZJE</t>
  </si>
  <si>
    <t>DEVIL</t>
  </si>
  <si>
    <t>HUDIC</t>
  </si>
  <si>
    <t>GREMO MI PO SVOJE</t>
  </si>
  <si>
    <t>DOMEST</t>
  </si>
  <si>
    <t>WALL STREET: MONEY NEVER SLEEPS</t>
  </si>
  <si>
    <t>WALL STREET: DENAR NIKOLI NE SPI</t>
  </si>
  <si>
    <t>FOX</t>
  </si>
  <si>
    <t>LAHKA PUNCA</t>
  </si>
  <si>
    <t>EASY A</t>
  </si>
  <si>
    <t>19 - Nov</t>
  </si>
  <si>
    <t>21 - Nov</t>
  </si>
  <si>
    <t>18 - Nov</t>
  </si>
  <si>
    <t>24 - Nov</t>
  </si>
  <si>
    <t>HARRY POTTER AND THE DEATHLY HOLLOWS - PART 1</t>
  </si>
  <si>
    <t>HARRY POTTER IN SVETINJE SMRTI - 1.DEL</t>
  </si>
  <si>
    <t>PIRANO</t>
  </si>
  <si>
    <t>PIRAN</t>
  </si>
  <si>
    <t>TAMARA DREWE</t>
  </si>
  <si>
    <t>Kolosej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</si>
</sst>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C13">
      <selection activeCell="O29" sqref="O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90</v>
      </c>
      <c r="L4" s="21"/>
      <c r="M4" s="85" t="s">
        <v>91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0.7488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92</v>
      </c>
      <c r="L5" s="8"/>
      <c r="M5" s="86" t="s">
        <v>93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40507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83</v>
      </c>
      <c r="D14" s="4" t="s">
        <v>83</v>
      </c>
      <c r="E14" s="16" t="s">
        <v>84</v>
      </c>
      <c r="F14" s="16" t="s">
        <v>55</v>
      </c>
      <c r="G14" s="38">
        <v>3</v>
      </c>
      <c r="H14" s="38">
        <v>11</v>
      </c>
      <c r="I14" s="25">
        <v>110467</v>
      </c>
      <c r="J14" s="25">
        <v>108417</v>
      </c>
      <c r="K14" s="87">
        <v>23638</v>
      </c>
      <c r="L14" s="87">
        <v>23817</v>
      </c>
      <c r="M14" s="65">
        <f>(I14/J14*100)-100</f>
        <v>1.8908473763339657</v>
      </c>
      <c r="N14" s="15">
        <f aca="true" t="shared" si="0" ref="N14:N34">I14/H14</f>
        <v>10042.454545454546</v>
      </c>
      <c r="O14" s="74">
        <v>11</v>
      </c>
      <c r="P14" s="23">
        <v>139787</v>
      </c>
      <c r="Q14" s="23">
        <v>140137</v>
      </c>
      <c r="R14" s="23">
        <v>31828</v>
      </c>
      <c r="S14" s="23">
        <v>32419</v>
      </c>
      <c r="T14" s="65">
        <f>(P14/Q14*100)-100</f>
        <v>-0.24975559630932764</v>
      </c>
      <c r="U14" s="76">
        <v>265477</v>
      </c>
      <c r="V14" s="15">
        <f aca="true" t="shared" si="1" ref="V14:V34">P14/O14</f>
        <v>12707.90909090909</v>
      </c>
      <c r="W14" s="76">
        <f aca="true" t="shared" si="2" ref="W14:W34">SUM(U14,P14)</f>
        <v>405264</v>
      </c>
      <c r="X14" s="76">
        <v>63622</v>
      </c>
      <c r="Y14" s="77">
        <f aca="true" t="shared" si="3" ref="Y14:Y33">SUM(X14,R14)</f>
        <v>95450</v>
      </c>
    </row>
    <row r="15" spans="1:25" ht="12.75">
      <c r="A15" s="73" t="s">
        <v>72</v>
      </c>
      <c r="B15" s="73"/>
      <c r="C15" s="4" t="s">
        <v>94</v>
      </c>
      <c r="D15" s="4" t="s">
        <v>95</v>
      </c>
      <c r="E15" s="16" t="s">
        <v>43</v>
      </c>
      <c r="F15" s="16" t="s">
        <v>44</v>
      </c>
      <c r="G15" s="38">
        <v>1</v>
      </c>
      <c r="H15" s="38">
        <v>16</v>
      </c>
      <c r="I15" s="25">
        <v>99484</v>
      </c>
      <c r="J15" s="25"/>
      <c r="K15" s="23">
        <v>20315</v>
      </c>
      <c r="L15" s="23"/>
      <c r="M15" s="65"/>
      <c r="N15" s="15">
        <f t="shared" si="0"/>
        <v>6217.75</v>
      </c>
      <c r="O15" s="74">
        <v>16</v>
      </c>
      <c r="P15" s="15">
        <v>139311</v>
      </c>
      <c r="Q15" s="15"/>
      <c r="R15" s="15">
        <v>30091</v>
      </c>
      <c r="S15" s="15"/>
      <c r="T15" s="65"/>
      <c r="U15" s="88">
        <v>3317</v>
      </c>
      <c r="V15" s="15">
        <f t="shared" si="1"/>
        <v>8706.9375</v>
      </c>
      <c r="W15" s="76">
        <f t="shared" si="2"/>
        <v>142628</v>
      </c>
      <c r="X15" s="76">
        <v>720</v>
      </c>
      <c r="Y15" s="77">
        <f t="shared" si="3"/>
        <v>30811</v>
      </c>
    </row>
    <row r="16" spans="1:25" ht="12.75">
      <c r="A16" s="73">
        <v>3</v>
      </c>
      <c r="B16" s="73">
        <v>2</v>
      </c>
      <c r="C16" s="4" t="s">
        <v>75</v>
      </c>
      <c r="D16" s="4" t="s">
        <v>76</v>
      </c>
      <c r="E16" s="16" t="s">
        <v>45</v>
      </c>
      <c r="F16" s="16" t="s">
        <v>55</v>
      </c>
      <c r="G16" s="38">
        <v>4</v>
      </c>
      <c r="H16" s="38">
        <v>11</v>
      </c>
      <c r="I16" s="15">
        <v>15652</v>
      </c>
      <c r="J16" s="15">
        <v>19982</v>
      </c>
      <c r="K16" s="93">
        <v>2681</v>
      </c>
      <c r="L16" s="93">
        <v>3435</v>
      </c>
      <c r="M16" s="65">
        <f aca="true" t="shared" si="4" ref="M16:M21">(I16/J16*100)-100</f>
        <v>-21.669502552297075</v>
      </c>
      <c r="N16" s="15">
        <f t="shared" si="0"/>
        <v>1422.909090909091</v>
      </c>
      <c r="O16" s="74">
        <v>11</v>
      </c>
      <c r="P16" s="75">
        <v>20056</v>
      </c>
      <c r="Q16" s="75">
        <v>27955</v>
      </c>
      <c r="R16" s="75">
        <v>3617</v>
      </c>
      <c r="S16" s="75">
        <v>5159</v>
      </c>
      <c r="T16" s="65">
        <f aca="true" t="shared" si="5" ref="T16:T21">(P16/Q16*100)-100</f>
        <v>-28.25612591665177</v>
      </c>
      <c r="U16" s="76">
        <v>209335</v>
      </c>
      <c r="V16" s="15">
        <f t="shared" si="1"/>
        <v>1823.2727272727273</v>
      </c>
      <c r="W16" s="76">
        <f t="shared" si="2"/>
        <v>229391</v>
      </c>
      <c r="X16" s="76">
        <v>38911</v>
      </c>
      <c r="Y16" s="77">
        <f t="shared" si="3"/>
        <v>42528</v>
      </c>
    </row>
    <row r="17" spans="1:25" ht="12.75">
      <c r="A17" s="73">
        <v>4</v>
      </c>
      <c r="B17" s="73">
        <v>3</v>
      </c>
      <c r="C17" s="4" t="s">
        <v>89</v>
      </c>
      <c r="D17" s="4" t="s">
        <v>88</v>
      </c>
      <c r="E17" s="16" t="s">
        <v>51</v>
      </c>
      <c r="F17" s="16" t="s">
        <v>42</v>
      </c>
      <c r="G17" s="38">
        <v>2</v>
      </c>
      <c r="H17" s="38">
        <v>7</v>
      </c>
      <c r="I17" s="15">
        <v>14529</v>
      </c>
      <c r="J17" s="15">
        <v>15461</v>
      </c>
      <c r="K17" s="15">
        <v>3013</v>
      </c>
      <c r="L17" s="15">
        <v>3229</v>
      </c>
      <c r="M17" s="65">
        <f t="shared" si="4"/>
        <v>-6.0280706293253985</v>
      </c>
      <c r="N17" s="15">
        <f t="shared" si="0"/>
        <v>2075.5714285714284</v>
      </c>
      <c r="O17" s="38">
        <v>7</v>
      </c>
      <c r="P17" s="15">
        <v>18823</v>
      </c>
      <c r="Q17" s="15">
        <v>21578</v>
      </c>
      <c r="R17" s="15">
        <v>4196</v>
      </c>
      <c r="S17" s="15">
        <v>4920</v>
      </c>
      <c r="T17" s="65">
        <f t="shared" si="5"/>
        <v>-12.767633700991752</v>
      </c>
      <c r="U17" s="76">
        <v>22381</v>
      </c>
      <c r="V17" s="15">
        <f t="shared" si="1"/>
        <v>2689</v>
      </c>
      <c r="W17" s="76">
        <f t="shared" si="2"/>
        <v>41204</v>
      </c>
      <c r="X17" s="76">
        <v>5086</v>
      </c>
      <c r="Y17" s="77">
        <f t="shared" si="3"/>
        <v>9282</v>
      </c>
    </row>
    <row r="18" spans="1:25" ht="13.5" customHeight="1">
      <c r="A18" s="73">
        <v>5</v>
      </c>
      <c r="B18" s="73">
        <v>4</v>
      </c>
      <c r="C18" s="4" t="s">
        <v>70</v>
      </c>
      <c r="D18" s="4" t="s">
        <v>71</v>
      </c>
      <c r="E18" s="16" t="s">
        <v>54</v>
      </c>
      <c r="F18" s="16" t="s">
        <v>36</v>
      </c>
      <c r="G18" s="38">
        <v>6</v>
      </c>
      <c r="H18" s="38">
        <v>18</v>
      </c>
      <c r="I18" s="15">
        <v>12761</v>
      </c>
      <c r="J18" s="15">
        <v>13871</v>
      </c>
      <c r="K18" s="95">
        <v>2490</v>
      </c>
      <c r="L18" s="95">
        <v>2883</v>
      </c>
      <c r="M18" s="65">
        <f t="shared" si="4"/>
        <v>-8.002306971379141</v>
      </c>
      <c r="N18" s="15">
        <f t="shared" si="0"/>
        <v>708.9444444444445</v>
      </c>
      <c r="O18" s="39">
        <v>18</v>
      </c>
      <c r="P18" s="15">
        <v>14564</v>
      </c>
      <c r="Q18" s="15">
        <v>17281</v>
      </c>
      <c r="R18" s="15">
        <v>2922</v>
      </c>
      <c r="S18" s="15">
        <v>3788</v>
      </c>
      <c r="T18" s="65">
        <f t="shared" si="5"/>
        <v>-15.722469764481218</v>
      </c>
      <c r="U18" s="76">
        <v>250384</v>
      </c>
      <c r="V18" s="15">
        <f t="shared" si="1"/>
        <v>809.1111111111111</v>
      </c>
      <c r="W18" s="76">
        <f t="shared" si="2"/>
        <v>264948</v>
      </c>
      <c r="X18" s="76">
        <v>52824</v>
      </c>
      <c r="Y18" s="77">
        <f t="shared" si="3"/>
        <v>55746</v>
      </c>
    </row>
    <row r="19" spans="1:25" ht="12.75">
      <c r="A19" s="73">
        <v>6</v>
      </c>
      <c r="B19" s="73">
        <v>5</v>
      </c>
      <c r="C19" s="4" t="s">
        <v>79</v>
      </c>
      <c r="D19" s="4" t="s">
        <v>80</v>
      </c>
      <c r="E19" s="16" t="s">
        <v>51</v>
      </c>
      <c r="F19" s="16" t="s">
        <v>42</v>
      </c>
      <c r="G19" s="38">
        <v>4</v>
      </c>
      <c r="H19" s="38">
        <v>7</v>
      </c>
      <c r="I19" s="15">
        <v>6327</v>
      </c>
      <c r="J19" s="15">
        <v>10373</v>
      </c>
      <c r="K19" s="15">
        <v>1330</v>
      </c>
      <c r="L19" s="15">
        <v>2230</v>
      </c>
      <c r="M19" s="65">
        <f t="shared" si="4"/>
        <v>-39.00510941868311</v>
      </c>
      <c r="N19" s="15">
        <f t="shared" si="0"/>
        <v>903.8571428571429</v>
      </c>
      <c r="O19" s="74">
        <v>7</v>
      </c>
      <c r="P19" s="23">
        <v>10943</v>
      </c>
      <c r="Q19" s="23">
        <v>14235</v>
      </c>
      <c r="R19" s="23">
        <v>2672</v>
      </c>
      <c r="S19" s="23">
        <v>3230</v>
      </c>
      <c r="T19" s="65">
        <f t="shared" si="5"/>
        <v>-23.12609764664559</v>
      </c>
      <c r="U19" s="76">
        <v>62880</v>
      </c>
      <c r="V19" s="15">
        <f t="shared" si="1"/>
        <v>1563.2857142857142</v>
      </c>
      <c r="W19" s="76">
        <f t="shared" si="2"/>
        <v>73823</v>
      </c>
      <c r="X19" s="76">
        <v>13772</v>
      </c>
      <c r="Y19" s="77">
        <f t="shared" si="3"/>
        <v>16444</v>
      </c>
    </row>
    <row r="20" spans="1:25" ht="12.75">
      <c r="A20" s="73">
        <v>7</v>
      </c>
      <c r="B20" s="73">
        <v>6</v>
      </c>
      <c r="C20" s="4" t="s">
        <v>77</v>
      </c>
      <c r="D20" s="4" t="s">
        <v>78</v>
      </c>
      <c r="E20" s="16" t="s">
        <v>48</v>
      </c>
      <c r="F20" s="16" t="s">
        <v>49</v>
      </c>
      <c r="G20" s="38">
        <v>4</v>
      </c>
      <c r="H20" s="38">
        <v>6</v>
      </c>
      <c r="I20" s="15">
        <v>6248</v>
      </c>
      <c r="J20" s="15">
        <v>7222</v>
      </c>
      <c r="K20" s="91">
        <v>1318</v>
      </c>
      <c r="L20" s="91">
        <v>1487</v>
      </c>
      <c r="M20" s="65">
        <f t="shared" si="4"/>
        <v>-13.486568817502075</v>
      </c>
      <c r="N20" s="15">
        <f t="shared" si="0"/>
        <v>1041.3333333333333</v>
      </c>
      <c r="O20" s="74">
        <v>6</v>
      </c>
      <c r="P20" s="23">
        <v>8608</v>
      </c>
      <c r="Q20" s="23">
        <v>10003</v>
      </c>
      <c r="R20" s="23">
        <v>1985</v>
      </c>
      <c r="S20" s="23">
        <v>2235</v>
      </c>
      <c r="T20" s="65">
        <f t="shared" si="5"/>
        <v>-13.94581625512346</v>
      </c>
      <c r="U20" s="76">
        <v>53495</v>
      </c>
      <c r="V20" s="15">
        <f t="shared" si="1"/>
        <v>1434.6666666666667</v>
      </c>
      <c r="W20" s="76">
        <f t="shared" si="2"/>
        <v>62103</v>
      </c>
      <c r="X20" s="76">
        <v>11837</v>
      </c>
      <c r="Y20" s="77">
        <f t="shared" si="3"/>
        <v>13822</v>
      </c>
    </row>
    <row r="21" spans="1:25" ht="12.75">
      <c r="A21" s="73">
        <v>8</v>
      </c>
      <c r="B21" s="73">
        <v>9</v>
      </c>
      <c r="C21" s="4" t="s">
        <v>85</v>
      </c>
      <c r="D21" s="4" t="s">
        <v>86</v>
      </c>
      <c r="E21" s="16" t="s">
        <v>87</v>
      </c>
      <c r="F21" s="16" t="s">
        <v>42</v>
      </c>
      <c r="G21" s="38">
        <v>3</v>
      </c>
      <c r="H21" s="38">
        <v>4</v>
      </c>
      <c r="I21" s="15">
        <v>6262</v>
      </c>
      <c r="J21" s="15">
        <v>4977</v>
      </c>
      <c r="K21" s="82">
        <v>1174</v>
      </c>
      <c r="L21" s="82">
        <v>964</v>
      </c>
      <c r="M21" s="65">
        <f t="shared" si="4"/>
        <v>25.81876632509544</v>
      </c>
      <c r="N21" s="15">
        <f t="shared" si="0"/>
        <v>1565.5</v>
      </c>
      <c r="O21" s="39">
        <v>4</v>
      </c>
      <c r="P21" s="15">
        <v>8246</v>
      </c>
      <c r="Q21" s="15">
        <v>7426</v>
      </c>
      <c r="R21" s="15">
        <v>1626</v>
      </c>
      <c r="S21" s="15">
        <v>1558</v>
      </c>
      <c r="T21" s="65">
        <f t="shared" si="5"/>
        <v>11.0422838674926</v>
      </c>
      <c r="U21" s="76">
        <v>25870</v>
      </c>
      <c r="V21" s="15">
        <f t="shared" si="1"/>
        <v>2061.5</v>
      </c>
      <c r="W21" s="76">
        <f t="shared" si="2"/>
        <v>34116</v>
      </c>
      <c r="X21" s="76">
        <v>5199</v>
      </c>
      <c r="Y21" s="77">
        <f t="shared" si="3"/>
        <v>6825</v>
      </c>
    </row>
    <row r="22" spans="1:25" ht="12.75">
      <c r="A22" s="73" t="s">
        <v>72</v>
      </c>
      <c r="B22" s="51"/>
      <c r="C22" s="4" t="s">
        <v>98</v>
      </c>
      <c r="D22" s="4" t="s">
        <v>98</v>
      </c>
      <c r="E22" s="16" t="s">
        <v>45</v>
      </c>
      <c r="F22" s="16" t="s">
        <v>36</v>
      </c>
      <c r="G22" s="38">
        <v>1</v>
      </c>
      <c r="H22" s="38">
        <v>6</v>
      </c>
      <c r="I22" s="25">
        <v>5723</v>
      </c>
      <c r="J22" s="25"/>
      <c r="K22" s="81">
        <v>1154</v>
      </c>
      <c r="L22" s="81"/>
      <c r="M22" s="65"/>
      <c r="N22" s="15">
        <f t="shared" si="0"/>
        <v>953.8333333333334</v>
      </c>
      <c r="O22" s="38">
        <v>6</v>
      </c>
      <c r="P22" s="23">
        <v>7763</v>
      </c>
      <c r="Q22" s="23"/>
      <c r="R22" s="23">
        <v>1698</v>
      </c>
      <c r="S22" s="23"/>
      <c r="T22" s="65"/>
      <c r="U22" s="76">
        <v>713</v>
      </c>
      <c r="V22" s="15">
        <f t="shared" si="1"/>
        <v>1293.8333333333333</v>
      </c>
      <c r="W22" s="76">
        <f t="shared" si="2"/>
        <v>8476</v>
      </c>
      <c r="X22" s="76">
        <v>149</v>
      </c>
      <c r="Y22" s="77">
        <f t="shared" si="3"/>
        <v>1847</v>
      </c>
    </row>
    <row r="23" spans="1:25" ht="12.75">
      <c r="A23" s="73">
        <v>10</v>
      </c>
      <c r="B23" s="73">
        <v>7</v>
      </c>
      <c r="C23" s="92" t="s">
        <v>81</v>
      </c>
      <c r="D23" s="92" t="s">
        <v>82</v>
      </c>
      <c r="E23" s="16" t="s">
        <v>54</v>
      </c>
      <c r="F23" s="16" t="s">
        <v>36</v>
      </c>
      <c r="G23" s="38">
        <v>4</v>
      </c>
      <c r="H23" s="38">
        <v>7</v>
      </c>
      <c r="I23" s="25">
        <v>4285</v>
      </c>
      <c r="J23" s="25">
        <v>6533</v>
      </c>
      <c r="K23" s="25">
        <v>887</v>
      </c>
      <c r="L23" s="25">
        <v>1337</v>
      </c>
      <c r="M23" s="65">
        <f aca="true" t="shared" si="6" ref="M23:M34">(I23/J23*100)-100</f>
        <v>-34.40991887341191</v>
      </c>
      <c r="N23" s="15">
        <f t="shared" si="0"/>
        <v>612.1428571428571</v>
      </c>
      <c r="O23" s="74">
        <v>7</v>
      </c>
      <c r="P23" s="15">
        <v>5225</v>
      </c>
      <c r="Q23" s="15">
        <v>8828</v>
      </c>
      <c r="R23" s="15">
        <v>1147</v>
      </c>
      <c r="S23" s="15">
        <v>1987</v>
      </c>
      <c r="T23" s="65">
        <f aca="true" t="shared" si="7" ref="T23:T29">(P23/Q23*100)-100</f>
        <v>-40.81332125056638</v>
      </c>
      <c r="U23" s="76">
        <v>43814</v>
      </c>
      <c r="V23" s="15">
        <f t="shared" si="1"/>
        <v>746.4285714285714</v>
      </c>
      <c r="W23" s="76">
        <f t="shared" si="2"/>
        <v>49039</v>
      </c>
      <c r="X23" s="78">
        <v>9664</v>
      </c>
      <c r="Y23" s="77">
        <f t="shared" si="3"/>
        <v>10811</v>
      </c>
    </row>
    <row r="24" spans="1:25" ht="12.75">
      <c r="A24" s="73">
        <v>11</v>
      </c>
      <c r="B24" s="73">
        <v>8</v>
      </c>
      <c r="C24" s="4" t="s">
        <v>62</v>
      </c>
      <c r="D24" s="4" t="s">
        <v>63</v>
      </c>
      <c r="E24" s="16" t="s">
        <v>51</v>
      </c>
      <c r="F24" s="16" t="s">
        <v>42</v>
      </c>
      <c r="G24" s="38">
        <v>9</v>
      </c>
      <c r="H24" s="38">
        <v>8</v>
      </c>
      <c r="I24" s="25">
        <v>3369</v>
      </c>
      <c r="J24" s="25">
        <v>5356</v>
      </c>
      <c r="K24" s="81">
        <v>669</v>
      </c>
      <c r="L24" s="81">
        <v>1068</v>
      </c>
      <c r="M24" s="65">
        <f t="shared" si="6"/>
        <v>-37.09858103061987</v>
      </c>
      <c r="N24" s="15">
        <f t="shared" si="0"/>
        <v>421.125</v>
      </c>
      <c r="O24" s="38">
        <v>8</v>
      </c>
      <c r="P24" s="23">
        <v>4414</v>
      </c>
      <c r="Q24" s="23">
        <v>8224</v>
      </c>
      <c r="R24" s="23">
        <v>894</v>
      </c>
      <c r="S24" s="23">
        <v>1449</v>
      </c>
      <c r="T24" s="65">
        <f t="shared" si="7"/>
        <v>-46.32782101167315</v>
      </c>
      <c r="U24" s="76">
        <v>280943</v>
      </c>
      <c r="V24" s="15">
        <f t="shared" si="1"/>
        <v>551.75</v>
      </c>
      <c r="W24" s="76">
        <f t="shared" si="2"/>
        <v>285357</v>
      </c>
      <c r="X24" s="78">
        <v>58629</v>
      </c>
      <c r="Y24" s="77">
        <f t="shared" si="3"/>
        <v>59523</v>
      </c>
    </row>
    <row r="25" spans="1:25" ht="12.75" customHeight="1">
      <c r="A25" s="52">
        <v>12</v>
      </c>
      <c r="B25" s="73">
        <v>10</v>
      </c>
      <c r="C25" s="92" t="s">
        <v>73</v>
      </c>
      <c r="D25" s="92" t="s">
        <v>74</v>
      </c>
      <c r="E25" s="16" t="s">
        <v>51</v>
      </c>
      <c r="F25" s="16" t="s">
        <v>42</v>
      </c>
      <c r="G25" s="38">
        <v>5</v>
      </c>
      <c r="H25" s="38">
        <v>7</v>
      </c>
      <c r="I25" s="25">
        <v>2606</v>
      </c>
      <c r="J25" s="25">
        <v>5446</v>
      </c>
      <c r="K25" s="25">
        <v>561</v>
      </c>
      <c r="L25" s="25">
        <v>1131</v>
      </c>
      <c r="M25" s="65">
        <f t="shared" si="6"/>
        <v>-52.14836577304444</v>
      </c>
      <c r="N25" s="15">
        <f t="shared" si="0"/>
        <v>372.2857142857143</v>
      </c>
      <c r="O25" s="38">
        <v>7</v>
      </c>
      <c r="P25" s="15">
        <v>2954</v>
      </c>
      <c r="Q25" s="15">
        <v>6989</v>
      </c>
      <c r="R25" s="25">
        <v>660</v>
      </c>
      <c r="S25" s="25">
        <v>1562</v>
      </c>
      <c r="T25" s="65">
        <f t="shared" si="7"/>
        <v>-57.733581342109034</v>
      </c>
      <c r="U25" s="96">
        <v>75975</v>
      </c>
      <c r="V25" s="15">
        <f t="shared" si="1"/>
        <v>422</v>
      </c>
      <c r="W25" s="76">
        <f t="shared" si="2"/>
        <v>78929</v>
      </c>
      <c r="X25" s="76">
        <v>17196</v>
      </c>
      <c r="Y25" s="77">
        <f t="shared" si="3"/>
        <v>17856</v>
      </c>
    </row>
    <row r="26" spans="1:25" ht="12.75" customHeight="1">
      <c r="A26" s="73">
        <v>13</v>
      </c>
      <c r="B26" s="52">
        <v>13</v>
      </c>
      <c r="C26" s="4" t="s">
        <v>56</v>
      </c>
      <c r="D26" s="4" t="s">
        <v>57</v>
      </c>
      <c r="E26" s="16" t="s">
        <v>48</v>
      </c>
      <c r="F26" s="16" t="s">
        <v>49</v>
      </c>
      <c r="G26" s="38">
        <v>15</v>
      </c>
      <c r="H26" s="38">
        <v>13</v>
      </c>
      <c r="I26" s="23">
        <v>1218</v>
      </c>
      <c r="J26" s="23">
        <v>1818</v>
      </c>
      <c r="K26" s="91">
        <v>213</v>
      </c>
      <c r="L26" s="91">
        <v>411</v>
      </c>
      <c r="M26" s="65">
        <f t="shared" si="6"/>
        <v>-33.003300330033</v>
      </c>
      <c r="N26" s="15">
        <f t="shared" si="0"/>
        <v>93.6923076923077</v>
      </c>
      <c r="O26" s="74">
        <v>13</v>
      </c>
      <c r="P26" s="15">
        <v>1531</v>
      </c>
      <c r="Q26" s="15">
        <v>2005</v>
      </c>
      <c r="R26" s="15">
        <v>300</v>
      </c>
      <c r="S26" s="15">
        <v>450</v>
      </c>
      <c r="T26" s="65">
        <f t="shared" si="7"/>
        <v>-23.640897755610965</v>
      </c>
      <c r="U26" s="78">
        <v>178388</v>
      </c>
      <c r="V26" s="15">
        <f t="shared" si="1"/>
        <v>117.76923076923077</v>
      </c>
      <c r="W26" s="76">
        <f t="shared" si="2"/>
        <v>179919</v>
      </c>
      <c r="X26" s="76">
        <v>39324</v>
      </c>
      <c r="Y26" s="77">
        <f t="shared" si="3"/>
        <v>39624</v>
      </c>
    </row>
    <row r="27" spans="1:25" ht="12.75">
      <c r="A27" s="73">
        <v>14</v>
      </c>
      <c r="B27" s="73">
        <v>18</v>
      </c>
      <c r="C27" s="4" t="s">
        <v>66</v>
      </c>
      <c r="D27" s="4" t="s">
        <v>67</v>
      </c>
      <c r="E27" s="16" t="s">
        <v>43</v>
      </c>
      <c r="F27" s="16" t="s">
        <v>44</v>
      </c>
      <c r="G27" s="38">
        <v>8</v>
      </c>
      <c r="H27" s="38">
        <v>11</v>
      </c>
      <c r="I27" s="25">
        <v>1098</v>
      </c>
      <c r="J27" s="25">
        <v>319</v>
      </c>
      <c r="K27" s="15">
        <v>230</v>
      </c>
      <c r="L27" s="15">
        <v>72</v>
      </c>
      <c r="M27" s="65">
        <f t="shared" si="6"/>
        <v>244.20062695924764</v>
      </c>
      <c r="N27" s="15">
        <f t="shared" si="0"/>
        <v>99.81818181818181</v>
      </c>
      <c r="O27" s="39">
        <v>11</v>
      </c>
      <c r="P27" s="15">
        <v>1361</v>
      </c>
      <c r="Q27" s="15">
        <v>319</v>
      </c>
      <c r="R27" s="15">
        <v>281</v>
      </c>
      <c r="S27" s="15">
        <v>72</v>
      </c>
      <c r="T27" s="65">
        <f t="shared" si="7"/>
        <v>326.6457680250784</v>
      </c>
      <c r="U27" s="76">
        <v>33123</v>
      </c>
      <c r="V27" s="15">
        <f t="shared" si="1"/>
        <v>123.72727272727273</v>
      </c>
      <c r="W27" s="76">
        <f t="shared" si="2"/>
        <v>34484</v>
      </c>
      <c r="X27" s="78">
        <v>6768</v>
      </c>
      <c r="Y27" s="77">
        <f t="shared" si="3"/>
        <v>7049</v>
      </c>
    </row>
    <row r="28" spans="1:25" ht="12.75">
      <c r="A28" s="73">
        <v>15</v>
      </c>
      <c r="B28" s="73">
        <v>12</v>
      </c>
      <c r="C28" s="94" t="s">
        <v>96</v>
      </c>
      <c r="D28" s="4" t="s">
        <v>97</v>
      </c>
      <c r="E28" s="16" t="s">
        <v>45</v>
      </c>
      <c r="F28" s="16" t="s">
        <v>99</v>
      </c>
      <c r="G28" s="38">
        <v>7</v>
      </c>
      <c r="H28" s="38">
        <v>9</v>
      </c>
      <c r="I28" s="25">
        <v>794</v>
      </c>
      <c r="J28" s="25">
        <v>791</v>
      </c>
      <c r="K28" s="15">
        <v>165</v>
      </c>
      <c r="L28" s="15">
        <v>164</v>
      </c>
      <c r="M28" s="65">
        <f t="shared" si="6"/>
        <v>0.37926675094817597</v>
      </c>
      <c r="N28" s="15">
        <f t="shared" si="0"/>
        <v>88.22222222222223</v>
      </c>
      <c r="O28" s="74">
        <v>9</v>
      </c>
      <c r="P28" s="23">
        <v>1026</v>
      </c>
      <c r="Q28" s="23">
        <v>2095</v>
      </c>
      <c r="R28" s="23">
        <v>216</v>
      </c>
      <c r="S28" s="23">
        <v>623</v>
      </c>
      <c r="T28" s="65">
        <f t="shared" si="7"/>
        <v>-51.02625298329356</v>
      </c>
      <c r="U28" s="76">
        <v>42656</v>
      </c>
      <c r="V28" s="15">
        <f t="shared" si="1"/>
        <v>114</v>
      </c>
      <c r="W28" s="76">
        <f t="shared" si="2"/>
        <v>43682</v>
      </c>
      <c r="X28" s="78">
        <v>10172</v>
      </c>
      <c r="Y28" s="77">
        <f t="shared" si="3"/>
        <v>10388</v>
      </c>
    </row>
    <row r="29" spans="1:25" ht="12.75">
      <c r="A29" s="73">
        <v>16</v>
      </c>
      <c r="B29" s="73">
        <v>14</v>
      </c>
      <c r="C29" s="4" t="s">
        <v>60</v>
      </c>
      <c r="D29" s="4" t="s">
        <v>61</v>
      </c>
      <c r="E29" s="16" t="s">
        <v>48</v>
      </c>
      <c r="F29" s="16" t="s">
        <v>49</v>
      </c>
      <c r="G29" s="38">
        <v>10</v>
      </c>
      <c r="H29" s="38">
        <v>10</v>
      </c>
      <c r="I29" s="25">
        <v>595</v>
      </c>
      <c r="J29" s="25">
        <v>1384</v>
      </c>
      <c r="K29" s="25">
        <v>114</v>
      </c>
      <c r="L29" s="25">
        <v>288</v>
      </c>
      <c r="M29" s="65">
        <f t="shared" si="6"/>
        <v>-57.00867052023121</v>
      </c>
      <c r="N29" s="15">
        <f t="shared" si="0"/>
        <v>59.5</v>
      </c>
      <c r="O29" s="39">
        <v>10</v>
      </c>
      <c r="P29" s="15">
        <v>657</v>
      </c>
      <c r="Q29" s="15">
        <v>1688</v>
      </c>
      <c r="R29" s="15">
        <v>216</v>
      </c>
      <c r="S29" s="15">
        <v>349</v>
      </c>
      <c r="T29" s="65">
        <f t="shared" si="7"/>
        <v>-61.0781990521327</v>
      </c>
      <c r="U29" s="76">
        <v>110568</v>
      </c>
      <c r="V29" s="15">
        <f t="shared" si="1"/>
        <v>65.7</v>
      </c>
      <c r="W29" s="76">
        <f t="shared" si="2"/>
        <v>111225</v>
      </c>
      <c r="X29" s="76">
        <v>24944</v>
      </c>
      <c r="Y29" s="77">
        <f t="shared" si="3"/>
        <v>25160</v>
      </c>
    </row>
    <row r="30" spans="1:25" ht="12.75">
      <c r="A30" s="73">
        <v>17</v>
      </c>
      <c r="B30" s="73">
        <v>11</v>
      </c>
      <c r="C30" s="4" t="s">
        <v>68</v>
      </c>
      <c r="D30" s="4" t="s">
        <v>69</v>
      </c>
      <c r="E30" s="16" t="s">
        <v>45</v>
      </c>
      <c r="F30" s="16" t="s">
        <v>44</v>
      </c>
      <c r="G30" s="38">
        <v>7</v>
      </c>
      <c r="H30" s="38">
        <v>3</v>
      </c>
      <c r="I30" s="25">
        <v>572</v>
      </c>
      <c r="J30" s="25">
        <v>2195</v>
      </c>
      <c r="K30" s="15">
        <v>141</v>
      </c>
      <c r="L30" s="15">
        <v>479</v>
      </c>
      <c r="M30" s="65">
        <f t="shared" si="6"/>
        <v>-73.94077448747153</v>
      </c>
      <c r="N30" s="15">
        <f t="shared" si="0"/>
        <v>190.66666666666666</v>
      </c>
      <c r="O30" s="74">
        <v>3</v>
      </c>
      <c r="P30" s="15">
        <v>641</v>
      </c>
      <c r="Q30" s="15">
        <v>3118</v>
      </c>
      <c r="R30" s="15">
        <v>158</v>
      </c>
      <c r="S30" s="15">
        <v>740</v>
      </c>
      <c r="T30" s="65">
        <v>1</v>
      </c>
      <c r="U30" s="76">
        <v>35859</v>
      </c>
      <c r="V30" s="15">
        <f t="shared" si="1"/>
        <v>213.66666666666666</v>
      </c>
      <c r="W30" s="76">
        <f t="shared" si="2"/>
        <v>36500</v>
      </c>
      <c r="X30" s="76">
        <v>8639</v>
      </c>
      <c r="Y30" s="77">
        <f t="shared" si="3"/>
        <v>8797</v>
      </c>
    </row>
    <row r="31" spans="1:25" ht="12.75">
      <c r="A31" s="73">
        <v>18</v>
      </c>
      <c r="B31" s="73">
        <v>17</v>
      </c>
      <c r="C31" s="4" t="s">
        <v>58</v>
      </c>
      <c r="D31" s="4" t="s">
        <v>59</v>
      </c>
      <c r="E31" s="16" t="s">
        <v>43</v>
      </c>
      <c r="F31" s="16" t="s">
        <v>44</v>
      </c>
      <c r="G31" s="38">
        <v>11</v>
      </c>
      <c r="H31" s="38">
        <v>7</v>
      </c>
      <c r="I31" s="25">
        <v>263</v>
      </c>
      <c r="J31" s="25">
        <v>437</v>
      </c>
      <c r="K31" s="25">
        <v>75</v>
      </c>
      <c r="L31" s="25">
        <v>92</v>
      </c>
      <c r="M31" s="65">
        <f t="shared" si="6"/>
        <v>-39.81693363844394</v>
      </c>
      <c r="N31" s="15">
        <f t="shared" si="0"/>
        <v>37.57142857142857</v>
      </c>
      <c r="O31" s="74">
        <v>7</v>
      </c>
      <c r="P31" s="15">
        <v>659</v>
      </c>
      <c r="Q31" s="15">
        <v>661</v>
      </c>
      <c r="R31" s="15">
        <v>321</v>
      </c>
      <c r="S31" s="15">
        <v>141</v>
      </c>
      <c r="T31" s="65">
        <f>(P31/Q31*100)-100</f>
        <v>-0.3025718608169541</v>
      </c>
      <c r="U31" s="82">
        <v>65536</v>
      </c>
      <c r="V31" s="15">
        <f t="shared" si="1"/>
        <v>94.14285714285714</v>
      </c>
      <c r="W31" s="76">
        <f t="shared" si="2"/>
        <v>66195</v>
      </c>
      <c r="X31" s="76">
        <v>14499</v>
      </c>
      <c r="Y31" s="77">
        <f t="shared" si="3"/>
        <v>14820</v>
      </c>
    </row>
    <row r="32" spans="1:25" ht="12.75">
      <c r="A32" s="73">
        <v>19</v>
      </c>
      <c r="B32" s="73">
        <v>15</v>
      </c>
      <c r="C32" s="4" t="s">
        <v>52</v>
      </c>
      <c r="D32" s="4" t="s">
        <v>53</v>
      </c>
      <c r="E32" s="16" t="s">
        <v>43</v>
      </c>
      <c r="F32" s="16" t="s">
        <v>44</v>
      </c>
      <c r="G32" s="38">
        <v>18</v>
      </c>
      <c r="H32" s="38">
        <v>10</v>
      </c>
      <c r="I32" s="15">
        <v>220</v>
      </c>
      <c r="J32" s="15">
        <v>841</v>
      </c>
      <c r="K32" s="15">
        <v>63</v>
      </c>
      <c r="L32" s="15">
        <v>148</v>
      </c>
      <c r="M32" s="65">
        <f t="shared" si="6"/>
        <v>-73.84066587395958</v>
      </c>
      <c r="N32" s="15">
        <f t="shared" si="0"/>
        <v>22</v>
      </c>
      <c r="O32" s="39">
        <v>10</v>
      </c>
      <c r="P32" s="15">
        <v>220</v>
      </c>
      <c r="Q32" s="15">
        <v>1225</v>
      </c>
      <c r="R32" s="15">
        <v>63</v>
      </c>
      <c r="S32" s="15">
        <v>231</v>
      </c>
      <c r="T32" s="65">
        <f>(P32/Q32*100)-100</f>
        <v>-82.04081632653062</v>
      </c>
      <c r="U32" s="82">
        <v>323646</v>
      </c>
      <c r="V32" s="15">
        <f t="shared" si="1"/>
        <v>22</v>
      </c>
      <c r="W32" s="76">
        <f t="shared" si="2"/>
        <v>323866</v>
      </c>
      <c r="X32" s="76">
        <v>67508</v>
      </c>
      <c r="Y32" s="77">
        <f t="shared" si="3"/>
        <v>67571</v>
      </c>
    </row>
    <row r="33" spans="1:25" ht="13.5" thickBot="1">
      <c r="A33" s="51">
        <v>20</v>
      </c>
      <c r="B33" s="73">
        <v>16</v>
      </c>
      <c r="C33" s="4" t="s">
        <v>64</v>
      </c>
      <c r="D33" s="4" t="s">
        <v>65</v>
      </c>
      <c r="E33" s="16" t="s">
        <v>45</v>
      </c>
      <c r="F33" s="16" t="s">
        <v>44</v>
      </c>
      <c r="G33" s="38">
        <v>9</v>
      </c>
      <c r="H33" s="38">
        <v>6</v>
      </c>
      <c r="I33" s="15">
        <v>212</v>
      </c>
      <c r="J33" s="15">
        <v>924</v>
      </c>
      <c r="K33" s="15">
        <v>54</v>
      </c>
      <c r="L33" s="15">
        <v>232</v>
      </c>
      <c r="M33" s="65">
        <f t="shared" si="6"/>
        <v>-77.05627705627705</v>
      </c>
      <c r="N33" s="15">
        <f t="shared" si="0"/>
        <v>35.333333333333336</v>
      </c>
      <c r="O33" s="74">
        <v>6</v>
      </c>
      <c r="P33" s="15">
        <v>212</v>
      </c>
      <c r="Q33" s="15">
        <v>924</v>
      </c>
      <c r="R33" s="15">
        <v>54</v>
      </c>
      <c r="S33" s="15">
        <v>232</v>
      </c>
      <c r="T33" s="65">
        <f>(P33/Q33*100)-100</f>
        <v>-77.05627705627705</v>
      </c>
      <c r="U33" s="82">
        <v>163379</v>
      </c>
      <c r="V33" s="15">
        <f t="shared" si="1"/>
        <v>35.333333333333336</v>
      </c>
      <c r="W33" s="76">
        <f t="shared" si="2"/>
        <v>163591</v>
      </c>
      <c r="X33" s="76">
        <v>33670</v>
      </c>
      <c r="Y33" s="77">
        <f t="shared" si="3"/>
        <v>33724</v>
      </c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177</v>
      </c>
      <c r="I34" s="32">
        <f>SUM(I14:I33)</f>
        <v>292685</v>
      </c>
      <c r="J34" s="32">
        <v>232940</v>
      </c>
      <c r="K34" s="32">
        <f>SUM(K14:K33)</f>
        <v>60285</v>
      </c>
      <c r="L34" s="32">
        <v>44683</v>
      </c>
      <c r="M34" s="69">
        <f t="shared" si="6"/>
        <v>25.64823559714948</v>
      </c>
      <c r="N34" s="33">
        <f t="shared" si="0"/>
        <v>1653.587570621469</v>
      </c>
      <c r="O34" s="35">
        <f>SUM(O14:O33)</f>
        <v>177</v>
      </c>
      <c r="P34" s="32">
        <f>SUM(P14:P33)</f>
        <v>387001</v>
      </c>
      <c r="Q34" s="32">
        <v>348995</v>
      </c>
      <c r="R34" s="32">
        <f>SUM(R14:R33)</f>
        <v>84945</v>
      </c>
      <c r="S34" s="32">
        <v>70166</v>
      </c>
      <c r="T34" s="69">
        <f>(P34/Q34*100)-100</f>
        <v>10.890127365721568</v>
      </c>
      <c r="U34" s="79">
        <f>SUM(U14:U33)</f>
        <v>2247739</v>
      </c>
      <c r="V34" s="33">
        <f t="shared" si="1"/>
        <v>2186.446327683616</v>
      </c>
      <c r="W34" s="76">
        <f t="shared" si="2"/>
        <v>2634740</v>
      </c>
      <c r="X34" s="80">
        <f>SUM(X14:X33)</f>
        <v>483133</v>
      </c>
      <c r="Y34" s="36">
        <f>SUM(Y14:Y33)</f>
        <v>568078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19 - Nov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0.7488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18 - Nov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40507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GREMO MI PO SVOJE</v>
      </c>
      <c r="D14" s="4" t="str">
        <f>'WEEKLY COMPETITIVE REPORT'!D14</f>
        <v>GREMO MI PO SVOJE</v>
      </c>
      <c r="E14" s="4" t="str">
        <f>'WEEKLY COMPETITIVE REPORT'!E14</f>
        <v>DOMEST</v>
      </c>
      <c r="F14" s="4" t="str">
        <f>'WEEKLY COMPETITIVE REPORT'!F14</f>
        <v>Cinemania</v>
      </c>
      <c r="G14" s="38">
        <f>'WEEKLY COMPETITIVE REPORT'!G14</f>
        <v>3</v>
      </c>
      <c r="H14" s="38">
        <f>'WEEKLY COMPETITIVE REPORT'!H14</f>
        <v>11</v>
      </c>
      <c r="I14" s="15">
        <f>'WEEKLY COMPETITIVE REPORT'!I14/Y4</f>
        <v>147525.37393162394</v>
      </c>
      <c r="J14" s="15">
        <f>'WEEKLY COMPETITIVE REPORT'!J14/Y4</f>
        <v>144787.66025641025</v>
      </c>
      <c r="K14" s="23">
        <f>'WEEKLY COMPETITIVE REPORT'!K14</f>
        <v>23638</v>
      </c>
      <c r="L14" s="23">
        <f>'WEEKLY COMPETITIVE REPORT'!L14</f>
        <v>23817</v>
      </c>
      <c r="M14" s="65">
        <f>'WEEKLY COMPETITIVE REPORT'!M14</f>
        <v>1.8908473763339657</v>
      </c>
      <c r="N14" s="15">
        <f aca="true" t="shared" si="0" ref="N14:N20">I14/H14</f>
        <v>13411.39763014763</v>
      </c>
      <c r="O14" s="38">
        <f>'WEEKLY COMPETITIVE REPORT'!O14</f>
        <v>11</v>
      </c>
      <c r="P14" s="15">
        <f>'WEEKLY COMPETITIVE REPORT'!P14/Y4</f>
        <v>186681.35683760684</v>
      </c>
      <c r="Q14" s="15">
        <f>'WEEKLY COMPETITIVE REPORT'!Q14/Y4</f>
        <v>187148.77136752137</v>
      </c>
      <c r="R14" s="23">
        <f>'WEEKLY COMPETITIVE REPORT'!R14</f>
        <v>31828</v>
      </c>
      <c r="S14" s="23">
        <f>'WEEKLY COMPETITIVE REPORT'!S14</f>
        <v>32419</v>
      </c>
      <c r="T14" s="65">
        <f>'WEEKLY COMPETITIVE REPORT'!T14</f>
        <v>-0.24975559630932764</v>
      </c>
      <c r="U14" s="15">
        <f>'WEEKLY COMPETITIVE REPORT'!U14/Y4</f>
        <v>354536.5918803419</v>
      </c>
      <c r="V14" s="15">
        <f aca="true" t="shared" si="1" ref="V14:V20">P14/O14</f>
        <v>16971.03243978244</v>
      </c>
      <c r="W14" s="26">
        <f aca="true" t="shared" si="2" ref="W14:W20">P14+U14</f>
        <v>541217.9487179487</v>
      </c>
      <c r="X14" s="23">
        <f>'WEEKLY COMPETITIVE REPORT'!X14</f>
        <v>63622</v>
      </c>
      <c r="Y14" s="57">
        <f>'WEEKLY COMPETITIVE REPORT'!Y14</f>
        <v>95450</v>
      </c>
    </row>
    <row r="15" spans="1:25" ht="12.75">
      <c r="A15" s="51">
        <v>2</v>
      </c>
      <c r="B15" s="4">
        <f>'WEEKLY COMPETITIVE REPORT'!B15</f>
        <v>0</v>
      </c>
      <c r="C15" s="4" t="str">
        <f>'WEEKLY COMPETITIVE REPORT'!C15</f>
        <v>HARRY POTTER AND THE DEATHLY HOLLOWS - PART 1</v>
      </c>
      <c r="D15" s="4" t="str">
        <f>'WEEKLY COMPETITIVE REPORT'!D15</f>
        <v>HARRY POTTER IN SVETINJE SMRTI - 1.DEL</v>
      </c>
      <c r="E15" s="4" t="str">
        <f>'WEEKLY COMPETITIVE REPORT'!E15</f>
        <v>WB</v>
      </c>
      <c r="F15" s="4" t="str">
        <f>'WEEKLY COMPETITIVE REPORT'!F15</f>
        <v>Blitz</v>
      </c>
      <c r="G15" s="38">
        <f>'WEEKLY COMPETITIVE REPORT'!G15</f>
        <v>1</v>
      </c>
      <c r="H15" s="38">
        <f>'WEEKLY COMPETITIVE REPORT'!H15</f>
        <v>16</v>
      </c>
      <c r="I15" s="15">
        <f>'WEEKLY COMPETITIVE REPORT'!I15/Y4</f>
        <v>132857.90598290597</v>
      </c>
      <c r="J15" s="15">
        <f>'WEEKLY COMPETITIVE REPORT'!J15/Y4</f>
        <v>0</v>
      </c>
      <c r="K15" s="23">
        <f>'WEEKLY COMPETITIVE REPORT'!K15</f>
        <v>20315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8303.619123931623</v>
      </c>
      <c r="O15" s="38">
        <f>'WEEKLY COMPETITIVE REPORT'!O15</f>
        <v>16</v>
      </c>
      <c r="P15" s="15">
        <f>'WEEKLY COMPETITIVE REPORT'!P15/Y4</f>
        <v>186045.67307692306</v>
      </c>
      <c r="Q15" s="15">
        <f>'WEEKLY COMPETITIVE REPORT'!Q15/Y4</f>
        <v>0</v>
      </c>
      <c r="R15" s="23">
        <f>'WEEKLY COMPETITIVE REPORT'!R15</f>
        <v>30091</v>
      </c>
      <c r="S15" s="23">
        <f>'WEEKLY COMPETITIVE REPORT'!S15</f>
        <v>0</v>
      </c>
      <c r="T15" s="65">
        <f>'WEEKLY COMPETITIVE REPORT'!T15</f>
        <v>0</v>
      </c>
      <c r="U15" s="15">
        <f>'WEEKLY COMPETITIVE REPORT'!U15/Y4</f>
        <v>4429.754273504273</v>
      </c>
      <c r="V15" s="15">
        <f t="shared" si="1"/>
        <v>11627.854567307691</v>
      </c>
      <c r="W15" s="26">
        <f t="shared" si="2"/>
        <v>190475.42735042734</v>
      </c>
      <c r="X15" s="23">
        <f>'WEEKLY COMPETITIVE REPORT'!X15</f>
        <v>720</v>
      </c>
      <c r="Y15" s="57">
        <f>'WEEKLY COMPETITIVE REPORT'!Y15</f>
        <v>30811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SAW 7 3D</v>
      </c>
      <c r="D16" s="4" t="str">
        <f>'WEEKLY COMPETITIVE REPORT'!D16</f>
        <v>ZAGA 7 3D</v>
      </c>
      <c r="E16" s="4" t="str">
        <f>'WEEKLY COMPETITIVE REPORT'!E16</f>
        <v>INDEP</v>
      </c>
      <c r="F16" s="4" t="str">
        <f>'WEEKLY COMPETITIVE REPORT'!F16</f>
        <v>Cinemania</v>
      </c>
      <c r="G16" s="38">
        <f>'WEEKLY COMPETITIVE REPORT'!G16</f>
        <v>4</v>
      </c>
      <c r="H16" s="38">
        <f>'WEEKLY COMPETITIVE REPORT'!H16</f>
        <v>11</v>
      </c>
      <c r="I16" s="15">
        <f>'WEEKLY COMPETITIVE REPORT'!I16/Y4</f>
        <v>20902.777777777777</v>
      </c>
      <c r="J16" s="15">
        <f>'WEEKLY COMPETITIVE REPORT'!J16/Y4</f>
        <v>26685.363247863246</v>
      </c>
      <c r="K16" s="23">
        <f>'WEEKLY COMPETITIVE REPORT'!K16</f>
        <v>2681</v>
      </c>
      <c r="L16" s="23">
        <f>'WEEKLY COMPETITIVE REPORT'!L16</f>
        <v>3435</v>
      </c>
      <c r="M16" s="65">
        <f>'WEEKLY COMPETITIVE REPORT'!M16</f>
        <v>-21.669502552297075</v>
      </c>
      <c r="N16" s="15">
        <f t="shared" si="0"/>
        <v>1900.2525252525252</v>
      </c>
      <c r="O16" s="38">
        <f>'WEEKLY COMPETITIVE REPORT'!O16</f>
        <v>11</v>
      </c>
      <c r="P16" s="15">
        <f>'WEEKLY COMPETITIVE REPORT'!P16/Y4</f>
        <v>26784.188034188035</v>
      </c>
      <c r="Q16" s="15">
        <f>'WEEKLY COMPETITIVE REPORT'!Q16/Y4</f>
        <v>37333.066239316235</v>
      </c>
      <c r="R16" s="23">
        <f>'WEEKLY COMPETITIVE REPORT'!R16</f>
        <v>3617</v>
      </c>
      <c r="S16" s="23">
        <f>'WEEKLY COMPETITIVE REPORT'!S16</f>
        <v>5159</v>
      </c>
      <c r="T16" s="65">
        <f>'WEEKLY COMPETITIVE REPORT'!T16</f>
        <v>-28.25612591665177</v>
      </c>
      <c r="U16" s="15">
        <f>'WEEKLY COMPETITIVE REPORT'!U16/Y4</f>
        <v>279560.6303418803</v>
      </c>
      <c r="V16" s="15">
        <f t="shared" si="1"/>
        <v>2434.926184926185</v>
      </c>
      <c r="W16" s="26">
        <f t="shared" si="2"/>
        <v>306344.8183760684</v>
      </c>
      <c r="X16" s="23">
        <f>'WEEKLY COMPETITIVE REPORT'!X16</f>
        <v>38911</v>
      </c>
      <c r="Y16" s="57">
        <f>'WEEKLY COMPETITIVE REPORT'!Y16</f>
        <v>42528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EASY A</v>
      </c>
      <c r="D17" s="4" t="str">
        <f>'WEEKLY COMPETITIVE REPORT'!D17</f>
        <v>LAHKA PUNCA</v>
      </c>
      <c r="E17" s="4" t="str">
        <f>'WEEKLY COMPETITIVE REPORT'!E17</f>
        <v>SONY</v>
      </c>
      <c r="F17" s="4" t="str">
        <f>'WEEKLY COMPETITIVE REPORT'!F17</f>
        <v>CF</v>
      </c>
      <c r="G17" s="38">
        <f>'WEEKLY COMPETITIVE REPORT'!G17</f>
        <v>2</v>
      </c>
      <c r="H17" s="38">
        <f>'WEEKLY COMPETITIVE REPORT'!H17</f>
        <v>7</v>
      </c>
      <c r="I17" s="15">
        <f>'WEEKLY COMPETITIVE REPORT'!I17/Y4</f>
        <v>19403.04487179487</v>
      </c>
      <c r="J17" s="15">
        <f>'WEEKLY COMPETITIVE REPORT'!J17/Y4</f>
        <v>20647.702991452992</v>
      </c>
      <c r="K17" s="23">
        <f>'WEEKLY COMPETITIVE REPORT'!K17</f>
        <v>3013</v>
      </c>
      <c r="L17" s="23">
        <f>'WEEKLY COMPETITIVE REPORT'!L17</f>
        <v>3229</v>
      </c>
      <c r="M17" s="65">
        <f>'WEEKLY COMPETITIVE REPORT'!M17</f>
        <v>-6.0280706293253985</v>
      </c>
      <c r="N17" s="15">
        <f t="shared" si="0"/>
        <v>2771.863553113553</v>
      </c>
      <c r="O17" s="38">
        <f>'WEEKLY COMPETITIVE REPORT'!O17</f>
        <v>7</v>
      </c>
      <c r="P17" s="15">
        <f>'WEEKLY COMPETITIVE REPORT'!P17/Y4</f>
        <v>25137.553418803418</v>
      </c>
      <c r="Q17" s="15">
        <f>'WEEKLY COMPETITIVE REPORT'!Q17/Y4</f>
        <v>28816.773504273504</v>
      </c>
      <c r="R17" s="23">
        <f>'WEEKLY COMPETITIVE REPORT'!R17</f>
        <v>4196</v>
      </c>
      <c r="S17" s="23">
        <f>'WEEKLY COMPETITIVE REPORT'!S17</f>
        <v>4920</v>
      </c>
      <c r="T17" s="65">
        <f>'WEEKLY COMPETITIVE REPORT'!T17</f>
        <v>-12.767633700991752</v>
      </c>
      <c r="U17" s="15">
        <f>'WEEKLY COMPETITIVE REPORT'!U17/Y4</f>
        <v>29889.15598290598</v>
      </c>
      <c r="V17" s="15">
        <f t="shared" si="1"/>
        <v>3591.0790598290596</v>
      </c>
      <c r="W17" s="26">
        <f t="shared" si="2"/>
        <v>55026.7094017094</v>
      </c>
      <c r="X17" s="23">
        <f>'WEEKLY COMPETITIVE REPORT'!X17</f>
        <v>5086</v>
      </c>
      <c r="Y17" s="57">
        <f>'WEEKLY COMPETITIVE REPORT'!Y17</f>
        <v>9282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DESPICABLE ME</v>
      </c>
      <c r="D18" s="4" t="str">
        <f>'WEEKLY COMPETITIVE REPORT'!D18</f>
        <v>JAZ BARABA</v>
      </c>
      <c r="E18" s="4" t="str">
        <f>'WEEKLY COMPETITIVE REPORT'!E18</f>
        <v>UNI</v>
      </c>
      <c r="F18" s="4" t="str">
        <f>'WEEKLY COMPETITIVE REPORT'!F18</f>
        <v>Karantanija</v>
      </c>
      <c r="G18" s="38">
        <f>'WEEKLY COMPETITIVE REPORT'!G18</f>
        <v>6</v>
      </c>
      <c r="H18" s="38">
        <f>'WEEKLY COMPETITIVE REPORT'!H18</f>
        <v>18</v>
      </c>
      <c r="I18" s="15">
        <f>'WEEKLY COMPETITIVE REPORT'!I18/Y4</f>
        <v>17041.93376068376</v>
      </c>
      <c r="J18" s="15">
        <f>'WEEKLY COMPETITIVE REPORT'!J18/Y4</f>
        <v>18524.305555555555</v>
      </c>
      <c r="K18" s="23">
        <f>'WEEKLY COMPETITIVE REPORT'!K18</f>
        <v>2490</v>
      </c>
      <c r="L18" s="23">
        <f>'WEEKLY COMPETITIVE REPORT'!L18</f>
        <v>2883</v>
      </c>
      <c r="M18" s="65">
        <f>'WEEKLY COMPETITIVE REPORT'!M18</f>
        <v>-8.002306971379141</v>
      </c>
      <c r="N18" s="15">
        <f t="shared" si="0"/>
        <v>946.7740978157645</v>
      </c>
      <c r="O18" s="38">
        <f>'WEEKLY COMPETITIVE REPORT'!O18</f>
        <v>18</v>
      </c>
      <c r="P18" s="15">
        <f>'WEEKLY COMPETITIVE REPORT'!P18/Y4</f>
        <v>19449.786324786324</v>
      </c>
      <c r="Q18" s="15">
        <f>'WEEKLY COMPETITIVE REPORT'!Q18/Y4</f>
        <v>23078.258547008547</v>
      </c>
      <c r="R18" s="23">
        <f>'WEEKLY COMPETITIVE REPORT'!R18</f>
        <v>2922</v>
      </c>
      <c r="S18" s="23">
        <f>'WEEKLY COMPETITIVE REPORT'!S18</f>
        <v>3788</v>
      </c>
      <c r="T18" s="65">
        <f>'WEEKLY COMPETITIVE REPORT'!T18</f>
        <v>-15.722469764481218</v>
      </c>
      <c r="U18" s="15">
        <f>'WEEKLY COMPETITIVE REPORT'!U18/Y4</f>
        <v>334380.3418803419</v>
      </c>
      <c r="V18" s="15">
        <f t="shared" si="1"/>
        <v>1080.5436847103513</v>
      </c>
      <c r="W18" s="26">
        <f t="shared" si="2"/>
        <v>353830.1282051282</v>
      </c>
      <c r="X18" s="23">
        <f>'WEEKLY COMPETITIVE REPORT'!X18</f>
        <v>52824</v>
      </c>
      <c r="Y18" s="57">
        <f>'WEEKLY COMPETITIVE REPORT'!Y18</f>
        <v>55746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THE SOCIAL NETWORK</v>
      </c>
      <c r="D19" s="4" t="str">
        <f>'WEEKLY COMPETITIVE REPORT'!D19</f>
        <v>SOCIALNO OMREZJE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4</v>
      </c>
      <c r="H19" s="38">
        <f>'WEEKLY COMPETITIVE REPORT'!H19</f>
        <v>7</v>
      </c>
      <c r="I19" s="15">
        <f>'WEEKLY COMPETITIVE REPORT'!I19/Y4</f>
        <v>8449.51923076923</v>
      </c>
      <c r="J19" s="15">
        <f>'WEEKLY COMPETITIVE REPORT'!J19/Y4</f>
        <v>13852.831196581195</v>
      </c>
      <c r="K19" s="23">
        <f>'WEEKLY COMPETITIVE REPORT'!K19</f>
        <v>1330</v>
      </c>
      <c r="L19" s="23">
        <f>'WEEKLY COMPETITIVE REPORT'!L19</f>
        <v>2230</v>
      </c>
      <c r="M19" s="65">
        <f>'WEEKLY COMPETITIVE REPORT'!M19</f>
        <v>-39.00510941868311</v>
      </c>
      <c r="N19" s="15">
        <f t="shared" si="0"/>
        <v>1207.0741758241759</v>
      </c>
      <c r="O19" s="38">
        <f>'WEEKLY COMPETITIVE REPORT'!O19</f>
        <v>7</v>
      </c>
      <c r="P19" s="15">
        <f>'WEEKLY COMPETITIVE REPORT'!P19/Y4</f>
        <v>14614.049145299145</v>
      </c>
      <c r="Q19" s="15">
        <f>'WEEKLY COMPETITIVE REPORT'!Q19/Y4</f>
        <v>19010.416666666668</v>
      </c>
      <c r="R19" s="23">
        <f>'WEEKLY COMPETITIVE REPORT'!R19</f>
        <v>2672</v>
      </c>
      <c r="S19" s="23">
        <f>'WEEKLY COMPETITIVE REPORT'!S19</f>
        <v>3230</v>
      </c>
      <c r="T19" s="65">
        <f>'WEEKLY COMPETITIVE REPORT'!T19</f>
        <v>-23.12609764664559</v>
      </c>
      <c r="U19" s="15">
        <f>'WEEKLY COMPETITIVE REPORT'!U19/Y4</f>
        <v>83974.35897435897</v>
      </c>
      <c r="V19" s="15">
        <f t="shared" si="1"/>
        <v>2087.7213064713064</v>
      </c>
      <c r="W19" s="26">
        <f t="shared" si="2"/>
        <v>98588.40811965811</v>
      </c>
      <c r="X19" s="23">
        <f>'WEEKLY COMPETITIVE REPORT'!X19</f>
        <v>13772</v>
      </c>
      <c r="Y19" s="57">
        <f>'WEEKLY COMPETITIVE REPORT'!Y19</f>
        <v>16444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YOU AGAIN</v>
      </c>
      <c r="D20" s="4" t="str">
        <f>'WEEKLY COMPETITIVE REPORT'!D20</f>
        <v>SPET TI</v>
      </c>
      <c r="E20" s="4" t="str">
        <f>'WEEKLY COMPETITIVE REPORT'!E20</f>
        <v>WDI</v>
      </c>
      <c r="F20" s="4" t="str">
        <f>'WEEKLY COMPETITIVE REPORT'!F20</f>
        <v>CENEX</v>
      </c>
      <c r="G20" s="38">
        <f>'WEEKLY COMPETITIVE REPORT'!G20</f>
        <v>4</v>
      </c>
      <c r="H20" s="38">
        <f>'WEEKLY COMPETITIVE REPORT'!H20</f>
        <v>6</v>
      </c>
      <c r="I20" s="15">
        <f>'WEEKLY COMPETITIVE REPORT'!I20/Y4</f>
        <v>8344.017094017094</v>
      </c>
      <c r="J20" s="15">
        <f>'WEEKLY COMPETITIVE REPORT'!J20/Y4</f>
        <v>9644.764957264957</v>
      </c>
      <c r="K20" s="23">
        <f>'WEEKLY COMPETITIVE REPORT'!K20</f>
        <v>1318</v>
      </c>
      <c r="L20" s="23">
        <f>'WEEKLY COMPETITIVE REPORT'!L20</f>
        <v>1487</v>
      </c>
      <c r="M20" s="65">
        <f>'WEEKLY COMPETITIVE REPORT'!M20</f>
        <v>-13.486568817502075</v>
      </c>
      <c r="N20" s="15">
        <f t="shared" si="0"/>
        <v>1390.6695156695157</v>
      </c>
      <c r="O20" s="38">
        <f>'WEEKLY COMPETITIVE REPORT'!O20</f>
        <v>6</v>
      </c>
      <c r="P20" s="15">
        <f>'WEEKLY COMPETITIVE REPORT'!P20/Y4</f>
        <v>11495.726495726496</v>
      </c>
      <c r="Q20" s="15">
        <f>'WEEKLY COMPETITIVE REPORT'!Q20/Y4</f>
        <v>13358.707264957264</v>
      </c>
      <c r="R20" s="23">
        <f>'WEEKLY COMPETITIVE REPORT'!R20</f>
        <v>1985</v>
      </c>
      <c r="S20" s="23">
        <f>'WEEKLY COMPETITIVE REPORT'!S20</f>
        <v>2235</v>
      </c>
      <c r="T20" s="65">
        <f>'WEEKLY COMPETITIVE REPORT'!T20</f>
        <v>-13.94581625512346</v>
      </c>
      <c r="U20" s="15">
        <f>'WEEKLY COMPETITIVE REPORT'!U20/Y4</f>
        <v>71440.97222222222</v>
      </c>
      <c r="V20" s="15">
        <f t="shared" si="1"/>
        <v>1915.954415954416</v>
      </c>
      <c r="W20" s="26">
        <f t="shared" si="2"/>
        <v>82936.69871794872</v>
      </c>
      <c r="X20" s="23">
        <f>'WEEKLY COMPETITIVE REPORT'!X20</f>
        <v>11837</v>
      </c>
      <c r="Y20" s="57">
        <f>'WEEKLY COMPETITIVE REPORT'!Y20</f>
        <v>13822</v>
      </c>
    </row>
    <row r="21" spans="1:25" ht="12.75">
      <c r="A21" s="51">
        <v>8</v>
      </c>
      <c r="B21" s="4">
        <f>'WEEKLY COMPETITIVE REPORT'!B21</f>
        <v>9</v>
      </c>
      <c r="C21" s="4" t="str">
        <f>'WEEKLY COMPETITIVE REPORT'!C21</f>
        <v>WALL STREET: MONEY NEVER SLEEPS</v>
      </c>
      <c r="D21" s="4" t="str">
        <f>'WEEKLY COMPETITIVE REPORT'!D21</f>
        <v>WALL STREET: DENAR NIKOLI NE SPI</v>
      </c>
      <c r="E21" s="4" t="str">
        <f>'WEEKLY COMPETITIVE REPORT'!E21</f>
        <v>FOX</v>
      </c>
      <c r="F21" s="4" t="str">
        <f>'WEEKLY COMPETITIVE REPORT'!F21</f>
        <v>CF</v>
      </c>
      <c r="G21" s="38">
        <f>'WEEKLY COMPETITIVE REPORT'!G21</f>
        <v>3</v>
      </c>
      <c r="H21" s="38">
        <f>'WEEKLY COMPETITIVE REPORT'!H21</f>
        <v>4</v>
      </c>
      <c r="I21" s="15">
        <f>'WEEKLY COMPETITIVE REPORT'!I21/Y4</f>
        <v>8362.713675213676</v>
      </c>
      <c r="J21" s="15">
        <f>'WEEKLY COMPETITIVE REPORT'!J21/Y4</f>
        <v>6646.634615384615</v>
      </c>
      <c r="K21" s="23">
        <f>'WEEKLY COMPETITIVE REPORT'!K21</f>
        <v>1174</v>
      </c>
      <c r="L21" s="23">
        <f>'WEEKLY COMPETITIVE REPORT'!L21</f>
        <v>964</v>
      </c>
      <c r="M21" s="65">
        <f>'WEEKLY COMPETITIVE REPORT'!M21</f>
        <v>25.81876632509544</v>
      </c>
      <c r="N21" s="15">
        <f aca="true" t="shared" si="3" ref="N21:N33">I21/H21</f>
        <v>2090.678418803419</v>
      </c>
      <c r="O21" s="38">
        <f>'WEEKLY COMPETITIVE REPORT'!O21</f>
        <v>4</v>
      </c>
      <c r="P21" s="15">
        <f>'WEEKLY COMPETITIVE REPORT'!P21/Y4</f>
        <v>11012.286324786324</v>
      </c>
      <c r="Q21" s="15">
        <f>'WEEKLY COMPETITIVE REPORT'!Q21/Y4</f>
        <v>9917.200854700854</v>
      </c>
      <c r="R21" s="23">
        <f>'WEEKLY COMPETITIVE REPORT'!R21</f>
        <v>1626</v>
      </c>
      <c r="S21" s="23">
        <f>'WEEKLY COMPETITIVE REPORT'!S21</f>
        <v>1558</v>
      </c>
      <c r="T21" s="65">
        <f>'WEEKLY COMPETITIVE REPORT'!T21</f>
        <v>11.0422838674926</v>
      </c>
      <c r="U21" s="15">
        <f>'WEEKLY COMPETITIVE REPORT'!U21/Y4</f>
        <v>34548.61111111111</v>
      </c>
      <c r="V21" s="15">
        <f aca="true" t="shared" si="4" ref="V21:V33">P21/O21</f>
        <v>2753.071581196581</v>
      </c>
      <c r="W21" s="26">
        <f aca="true" t="shared" si="5" ref="W21:W33">P21+U21</f>
        <v>45560.89743589744</v>
      </c>
      <c r="X21" s="23">
        <f>'WEEKLY COMPETITIVE REPORT'!X21</f>
        <v>5199</v>
      </c>
      <c r="Y21" s="57">
        <f>'WEEKLY COMPETITIVE REPORT'!Y21</f>
        <v>6825</v>
      </c>
    </row>
    <row r="22" spans="1:25" ht="12.75">
      <c r="A22" s="51">
        <v>9</v>
      </c>
      <c r="B22" s="4">
        <f>'WEEKLY COMPETITIVE REPORT'!B22</f>
        <v>0</v>
      </c>
      <c r="C22" s="4" t="str">
        <f>'WEEKLY COMPETITIVE REPORT'!C22</f>
        <v>TAMARA DREWE</v>
      </c>
      <c r="D22" s="4" t="str">
        <f>'WEEKLY COMPETITIVE REPORT'!D22</f>
        <v>TAMARA DREWE</v>
      </c>
      <c r="E22" s="4" t="str">
        <f>'WEEKLY COMPETITIVE REPORT'!E22</f>
        <v>INDEP</v>
      </c>
      <c r="F22" s="4" t="str">
        <f>'WEEKLY COMPETITIVE REPORT'!F22</f>
        <v>Karantanija</v>
      </c>
      <c r="G22" s="38">
        <f>'WEEKLY COMPETITIVE REPORT'!G22</f>
        <v>1</v>
      </c>
      <c r="H22" s="38">
        <f>'WEEKLY COMPETITIVE REPORT'!H22</f>
        <v>6</v>
      </c>
      <c r="I22" s="15">
        <f>'WEEKLY COMPETITIVE REPORT'!I22/Y4</f>
        <v>7642.895299145299</v>
      </c>
      <c r="J22" s="15">
        <f>'WEEKLY COMPETITIVE REPORT'!J22/Y4</f>
        <v>0</v>
      </c>
      <c r="K22" s="23">
        <f>'WEEKLY COMPETITIVE REPORT'!K22</f>
        <v>1154</v>
      </c>
      <c r="L22" s="23">
        <f>'WEEKLY COMPETITIVE REPORT'!L22</f>
        <v>0</v>
      </c>
      <c r="M22" s="65">
        <f>'WEEKLY COMPETITIVE REPORT'!M22</f>
        <v>0</v>
      </c>
      <c r="N22" s="15">
        <f t="shared" si="3"/>
        <v>1273.8158831908831</v>
      </c>
      <c r="O22" s="38">
        <f>'WEEKLY COMPETITIVE REPORT'!O22</f>
        <v>6</v>
      </c>
      <c r="P22" s="15">
        <f>'WEEKLY COMPETITIVE REPORT'!P22/Y4</f>
        <v>10367.254273504273</v>
      </c>
      <c r="Q22" s="15">
        <f>'WEEKLY COMPETITIVE REPORT'!Q22/Y4</f>
        <v>0</v>
      </c>
      <c r="R22" s="23">
        <f>'WEEKLY COMPETITIVE REPORT'!R22</f>
        <v>1698</v>
      </c>
      <c r="S22" s="23">
        <f>'WEEKLY COMPETITIVE REPORT'!S22</f>
        <v>0</v>
      </c>
      <c r="T22" s="65">
        <f>'WEEKLY COMPETITIVE REPORT'!T22</f>
        <v>0</v>
      </c>
      <c r="U22" s="15">
        <f>'WEEKLY COMPETITIVE REPORT'!U22/Y4</f>
        <v>952.1901709401709</v>
      </c>
      <c r="V22" s="15">
        <f t="shared" si="4"/>
        <v>1727.8757122507122</v>
      </c>
      <c r="W22" s="26">
        <f t="shared" si="5"/>
        <v>11319.444444444445</v>
      </c>
      <c r="X22" s="23">
        <f>'WEEKLY COMPETITIVE REPORT'!X22</f>
        <v>149</v>
      </c>
      <c r="Y22" s="57">
        <f>'WEEKLY COMPETITIVE REPORT'!Y22</f>
        <v>1847</v>
      </c>
    </row>
    <row r="23" spans="1:25" ht="12.75">
      <c r="A23" s="51">
        <v>10</v>
      </c>
      <c r="B23" s="4">
        <f>'WEEKLY COMPETITIVE REPORT'!B23</f>
        <v>7</v>
      </c>
      <c r="C23" s="4" t="str">
        <f>'WEEKLY COMPETITIVE REPORT'!C23</f>
        <v>DEVIL</v>
      </c>
      <c r="D23" s="4" t="str">
        <f>'WEEKLY COMPETITIVE REPORT'!D23</f>
        <v>HUDIC</v>
      </c>
      <c r="E23" s="4" t="str">
        <f>'WEEKLY COMPETITIVE REPORT'!E23</f>
        <v>UNI</v>
      </c>
      <c r="F23" s="4" t="str">
        <f>'WEEKLY COMPETITIVE REPORT'!F23</f>
        <v>Karantanija</v>
      </c>
      <c r="G23" s="38">
        <f>'WEEKLY COMPETITIVE REPORT'!G23</f>
        <v>4</v>
      </c>
      <c r="H23" s="38">
        <f>'WEEKLY COMPETITIVE REPORT'!H23</f>
        <v>7</v>
      </c>
      <c r="I23" s="15">
        <f>'WEEKLY COMPETITIVE REPORT'!I23/Y4</f>
        <v>5722.489316239316</v>
      </c>
      <c r="J23" s="15">
        <f>'WEEKLY COMPETITIVE REPORT'!J23/Y4</f>
        <v>8724.626068376068</v>
      </c>
      <c r="K23" s="23">
        <f>'WEEKLY COMPETITIVE REPORT'!K23</f>
        <v>887</v>
      </c>
      <c r="L23" s="23">
        <f>'WEEKLY COMPETITIVE REPORT'!L23</f>
        <v>1337</v>
      </c>
      <c r="M23" s="65">
        <f>'WEEKLY COMPETITIVE REPORT'!M23</f>
        <v>-34.40991887341191</v>
      </c>
      <c r="N23" s="15">
        <f t="shared" si="3"/>
        <v>817.4984737484738</v>
      </c>
      <c r="O23" s="38">
        <f>'WEEKLY COMPETITIVE REPORT'!O23</f>
        <v>7</v>
      </c>
      <c r="P23" s="15">
        <f>'WEEKLY COMPETITIVE REPORT'!P23/Y4</f>
        <v>6977.831196581196</v>
      </c>
      <c r="Q23" s="15">
        <f>'WEEKLY COMPETITIVE REPORT'!Q23/Y4</f>
        <v>11789.529914529914</v>
      </c>
      <c r="R23" s="23">
        <f>'WEEKLY COMPETITIVE REPORT'!R23</f>
        <v>1147</v>
      </c>
      <c r="S23" s="23">
        <f>'WEEKLY COMPETITIVE REPORT'!S23</f>
        <v>1987</v>
      </c>
      <c r="T23" s="65">
        <f>'WEEKLY COMPETITIVE REPORT'!T23</f>
        <v>-40.81332125056638</v>
      </c>
      <c r="U23" s="15">
        <f>'WEEKLY COMPETITIVE REPORT'!U23/Y4</f>
        <v>58512.28632478632</v>
      </c>
      <c r="V23" s="15">
        <f t="shared" si="4"/>
        <v>996.833028083028</v>
      </c>
      <c r="W23" s="26">
        <f t="shared" si="5"/>
        <v>65490.117521367516</v>
      </c>
      <c r="X23" s="23">
        <f>'WEEKLY COMPETITIVE REPORT'!X23</f>
        <v>9664</v>
      </c>
      <c r="Y23" s="57">
        <f>'WEEKLY COMPETITIVE REPORT'!Y23</f>
        <v>10811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EAT PRAY LOVE</v>
      </c>
      <c r="D24" s="4" t="str">
        <f>'WEEKLY COMPETITIVE REPORT'!D24</f>
        <v>JEJ, MOLI, LJUBI</v>
      </c>
      <c r="E24" s="4" t="str">
        <f>'WEEKLY COMPETITIVE REPORT'!E24</f>
        <v>SONY</v>
      </c>
      <c r="F24" s="4" t="str">
        <f>'WEEKLY COMPETITIVE REPORT'!F24</f>
        <v>CF</v>
      </c>
      <c r="G24" s="38">
        <f>'WEEKLY COMPETITIVE REPORT'!G24</f>
        <v>9</v>
      </c>
      <c r="H24" s="38">
        <f>'WEEKLY COMPETITIVE REPORT'!H24</f>
        <v>8</v>
      </c>
      <c r="I24" s="15">
        <f>'WEEKLY COMPETITIVE REPORT'!I24/Y4</f>
        <v>4499.198717948718</v>
      </c>
      <c r="J24" s="15">
        <f>'WEEKLY COMPETITIVE REPORT'!J24/Y4</f>
        <v>7152.777777777777</v>
      </c>
      <c r="K24" s="23">
        <f>'WEEKLY COMPETITIVE REPORT'!K24</f>
        <v>669</v>
      </c>
      <c r="L24" s="23">
        <f>'WEEKLY COMPETITIVE REPORT'!L24</f>
        <v>1068</v>
      </c>
      <c r="M24" s="65">
        <f>'WEEKLY COMPETITIVE REPORT'!M24</f>
        <v>-37.09858103061987</v>
      </c>
      <c r="N24" s="15">
        <f t="shared" si="3"/>
        <v>562.3998397435897</v>
      </c>
      <c r="O24" s="38">
        <f>'WEEKLY COMPETITIVE REPORT'!O24</f>
        <v>8</v>
      </c>
      <c r="P24" s="15">
        <f>'WEEKLY COMPETITIVE REPORT'!P24/Y4</f>
        <v>5894.764957264957</v>
      </c>
      <c r="Q24" s="15">
        <f>'WEEKLY COMPETITIVE REPORT'!Q24/Y4</f>
        <v>10982.905982905982</v>
      </c>
      <c r="R24" s="23">
        <f>'WEEKLY COMPETITIVE REPORT'!R24</f>
        <v>894</v>
      </c>
      <c r="S24" s="23">
        <f>'WEEKLY COMPETITIVE REPORT'!S24</f>
        <v>1449</v>
      </c>
      <c r="T24" s="65">
        <f>'WEEKLY COMPETITIVE REPORT'!T24</f>
        <v>-46.32782101167315</v>
      </c>
      <c r="U24" s="15">
        <f>'WEEKLY COMPETITIVE REPORT'!U24/Y4</f>
        <v>375190.9722222222</v>
      </c>
      <c r="V24" s="15">
        <f t="shared" si="4"/>
        <v>736.8456196581196</v>
      </c>
      <c r="W24" s="26">
        <f t="shared" si="5"/>
        <v>381085.7371794871</v>
      </c>
      <c r="X24" s="23">
        <f>'WEEKLY COMPETITIVE REPORT'!X24</f>
        <v>58629</v>
      </c>
      <c r="Y24" s="57">
        <f>'WEEKLY COMPETITIVE REPORT'!Y24</f>
        <v>59523</v>
      </c>
    </row>
    <row r="25" spans="1:25" ht="12.75">
      <c r="A25" s="51">
        <v>12</v>
      </c>
      <c r="B25" s="4">
        <f>'WEEKLY COMPETITIVE REPORT'!B25</f>
        <v>10</v>
      </c>
      <c r="C25" s="4" t="str">
        <f>'WEEKLY COMPETITIVE REPORT'!C25</f>
        <v>OTHER GUYS</v>
      </c>
      <c r="D25" s="4" t="str">
        <f>'WEEKLY COMPETITIVE REPORT'!D25</f>
        <v>REZERVNA POLICISTA</v>
      </c>
      <c r="E25" s="4" t="str">
        <f>'WEEKLY COMPETITIVE REPORT'!E25</f>
        <v>SONY</v>
      </c>
      <c r="F25" s="4" t="str">
        <f>'WEEKLY COMPETITIVE REPORT'!F25</f>
        <v>CF</v>
      </c>
      <c r="G25" s="38">
        <f>'WEEKLY COMPETITIVE REPORT'!G25</f>
        <v>5</v>
      </c>
      <c r="H25" s="38">
        <f>'WEEKLY COMPETITIVE REPORT'!H25</f>
        <v>7</v>
      </c>
      <c r="I25" s="15">
        <f>'WEEKLY COMPETITIVE REPORT'!I25/Y4</f>
        <v>3480.2350427350425</v>
      </c>
      <c r="J25" s="15">
        <f>'WEEKLY COMPETITIVE REPORT'!J25/Y4</f>
        <v>7272.970085470085</v>
      </c>
      <c r="K25" s="23">
        <f>'WEEKLY COMPETITIVE REPORT'!K25</f>
        <v>561</v>
      </c>
      <c r="L25" s="23">
        <f>'WEEKLY COMPETITIVE REPORT'!L25</f>
        <v>1131</v>
      </c>
      <c r="M25" s="65">
        <f>'WEEKLY COMPETITIVE REPORT'!M25</f>
        <v>-52.14836577304444</v>
      </c>
      <c r="N25" s="15">
        <f t="shared" si="3"/>
        <v>497.17643467643467</v>
      </c>
      <c r="O25" s="38">
        <f>'WEEKLY COMPETITIVE REPORT'!O25</f>
        <v>7</v>
      </c>
      <c r="P25" s="15">
        <f>'WEEKLY COMPETITIVE REPORT'!P25/Y4</f>
        <v>3944.9786324786323</v>
      </c>
      <c r="Q25" s="15">
        <f>'WEEKLY COMPETITIVE REPORT'!Q25/Y4</f>
        <v>9333.600427350428</v>
      </c>
      <c r="R25" s="23">
        <f>'WEEKLY COMPETITIVE REPORT'!R25</f>
        <v>660</v>
      </c>
      <c r="S25" s="23">
        <f>'WEEKLY COMPETITIVE REPORT'!S25</f>
        <v>1562</v>
      </c>
      <c r="T25" s="65">
        <f>'WEEKLY COMPETITIVE REPORT'!T25</f>
        <v>-57.733581342109034</v>
      </c>
      <c r="U25" s="15">
        <f>'WEEKLY COMPETITIVE REPORT'!U25/Y4</f>
        <v>101462.33974358974</v>
      </c>
      <c r="V25" s="15">
        <f t="shared" si="4"/>
        <v>563.5683760683761</v>
      </c>
      <c r="W25" s="26">
        <f t="shared" si="5"/>
        <v>105407.31837606836</v>
      </c>
      <c r="X25" s="23">
        <f>'WEEKLY COMPETITIVE REPORT'!X25</f>
        <v>17196</v>
      </c>
      <c r="Y25" s="57">
        <f>'WEEKLY COMPETITIVE REPORT'!Y25</f>
        <v>17856</v>
      </c>
    </row>
    <row r="26" spans="1:25" ht="12.75" customHeight="1">
      <c r="A26" s="51">
        <v>13</v>
      </c>
      <c r="B26" s="4">
        <f>'WEEKLY COMPETITIVE REPORT'!B26</f>
        <v>13</v>
      </c>
      <c r="C26" s="4" t="str">
        <f>'WEEKLY COMPETITIVE REPORT'!C26</f>
        <v>TOY STORY 3</v>
      </c>
      <c r="D26" s="4" t="str">
        <f>'WEEKLY COMPETITIVE REPORT'!D26</f>
        <v>SVET IGRAC 3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15</v>
      </c>
      <c r="H26" s="38">
        <f>'WEEKLY COMPETITIVE REPORT'!H26</f>
        <v>13</v>
      </c>
      <c r="I26" s="15">
        <f>'WEEKLY COMPETITIVE REPORT'!I26/Y4</f>
        <v>1626.602564102564</v>
      </c>
      <c r="J26" s="15">
        <f>'WEEKLY COMPETITIVE REPORT'!J26/Y4</f>
        <v>2427.8846153846152</v>
      </c>
      <c r="K26" s="23">
        <f>'WEEKLY COMPETITIVE REPORT'!K26</f>
        <v>213</v>
      </c>
      <c r="L26" s="23">
        <f>'WEEKLY COMPETITIVE REPORT'!L26</f>
        <v>411</v>
      </c>
      <c r="M26" s="65">
        <f>'WEEKLY COMPETITIVE REPORT'!M26</f>
        <v>-33.003300330033</v>
      </c>
      <c r="N26" s="15">
        <f t="shared" si="3"/>
        <v>125.1232741617357</v>
      </c>
      <c r="O26" s="38">
        <f>'WEEKLY COMPETITIVE REPORT'!O26</f>
        <v>13</v>
      </c>
      <c r="P26" s="15">
        <f>'WEEKLY COMPETITIVE REPORT'!P26/Y4</f>
        <v>2044.6047008547007</v>
      </c>
      <c r="Q26" s="15">
        <f>'WEEKLY COMPETITIVE REPORT'!Q26/Y4</f>
        <v>2677.6175213675215</v>
      </c>
      <c r="R26" s="23">
        <f>'WEEKLY COMPETITIVE REPORT'!R26</f>
        <v>300</v>
      </c>
      <c r="S26" s="23">
        <f>'WEEKLY COMPETITIVE REPORT'!S26</f>
        <v>450</v>
      </c>
      <c r="T26" s="65">
        <f>'WEEKLY COMPETITIVE REPORT'!T26</f>
        <v>-23.640897755610965</v>
      </c>
      <c r="U26" s="15">
        <f>'WEEKLY COMPETITIVE REPORT'!U26/Y4</f>
        <v>238231.8376068376</v>
      </c>
      <c r="V26" s="15">
        <f t="shared" si="4"/>
        <v>157.27728468113082</v>
      </c>
      <c r="W26" s="26">
        <f t="shared" si="5"/>
        <v>240276.44230769228</v>
      </c>
      <c r="X26" s="23">
        <f>'WEEKLY COMPETITIVE REPORT'!X26</f>
        <v>39324</v>
      </c>
      <c r="Y26" s="57">
        <f>'WEEKLY COMPETITIVE REPORT'!Y26</f>
        <v>39624</v>
      </c>
    </row>
    <row r="27" spans="1:25" ht="12.75" customHeight="1">
      <c r="A27" s="51">
        <v>14</v>
      </c>
      <c r="B27" s="4">
        <f>'WEEKLY COMPETITIVE REPORT'!B27</f>
        <v>18</v>
      </c>
      <c r="C27" s="4" t="str">
        <f>'WEEKLY COMPETITIVE REPORT'!C27</f>
        <v>LEGEND OF THE GUARDIANS</v>
      </c>
      <c r="D27" s="4" t="str">
        <f>'WEEKLY COMPETITIVE REPORT'!D27</f>
        <v>LEGENDA SOVJEGA KRALJSTVA</v>
      </c>
      <c r="E27" s="4" t="str">
        <f>'WEEKLY COMPETITIVE REPORT'!E27</f>
        <v>WB</v>
      </c>
      <c r="F27" s="4" t="str">
        <f>'WEEKLY COMPETITIVE REPORT'!F27</f>
        <v>Blitz</v>
      </c>
      <c r="G27" s="38">
        <f>'WEEKLY COMPETITIVE REPORT'!G27</f>
        <v>8</v>
      </c>
      <c r="H27" s="38">
        <f>'WEEKLY COMPETITIVE REPORT'!H27</f>
        <v>11</v>
      </c>
      <c r="I27" s="15">
        <f>'WEEKLY COMPETITIVE REPORT'!I27/Y4</f>
        <v>1466.3461538461538</v>
      </c>
      <c r="J27" s="15">
        <f>'WEEKLY COMPETITIVE REPORT'!J27/Y17</f>
        <v>0.034367593191122606</v>
      </c>
      <c r="K27" s="23">
        <f>'WEEKLY COMPETITIVE REPORT'!K27</f>
        <v>230</v>
      </c>
      <c r="L27" s="23">
        <f>'WEEKLY COMPETITIVE REPORT'!L27</f>
        <v>72</v>
      </c>
      <c r="M27" s="65">
        <f>'WEEKLY COMPETITIVE REPORT'!M27</f>
        <v>244.20062695924764</v>
      </c>
      <c r="N27" s="15">
        <f t="shared" si="3"/>
        <v>133.3041958041958</v>
      </c>
      <c r="O27" s="38">
        <f>'WEEKLY COMPETITIVE REPORT'!O27</f>
        <v>11</v>
      </c>
      <c r="P27" s="15">
        <f>'WEEKLY COMPETITIVE REPORT'!P27/Y4</f>
        <v>1817.5747863247864</v>
      </c>
      <c r="Q27" s="15">
        <f>'WEEKLY COMPETITIVE REPORT'!Q27/Y17</f>
        <v>0.034367593191122606</v>
      </c>
      <c r="R27" s="23">
        <f>'WEEKLY COMPETITIVE REPORT'!R27</f>
        <v>281</v>
      </c>
      <c r="S27" s="23">
        <f>'WEEKLY COMPETITIVE REPORT'!S27</f>
        <v>72</v>
      </c>
      <c r="T27" s="65">
        <f>'WEEKLY COMPETITIVE REPORT'!T27</f>
        <v>326.6457680250784</v>
      </c>
      <c r="U27" s="15">
        <f>'WEEKLY COMPETITIVE REPORT'!U27/Y17</f>
        <v>3.5685197155785393</v>
      </c>
      <c r="V27" s="15">
        <f t="shared" si="4"/>
        <v>165.23407148407148</v>
      </c>
      <c r="W27" s="26">
        <f t="shared" si="5"/>
        <v>1821.143306040365</v>
      </c>
      <c r="X27" s="23">
        <f>'WEEKLY COMPETITIVE REPORT'!X27</f>
        <v>6768</v>
      </c>
      <c r="Y27" s="57">
        <f>'WEEKLY COMPETITIVE REPORT'!Y27</f>
        <v>7049</v>
      </c>
    </row>
    <row r="28" spans="1:25" ht="12.75">
      <c r="A28" s="51">
        <v>15</v>
      </c>
      <c r="B28" s="4">
        <f>'WEEKLY COMPETITIVE REPORT'!B28</f>
        <v>12</v>
      </c>
      <c r="C28" s="4" t="str">
        <f>'WEEKLY COMPETITIVE REPORT'!C28</f>
        <v>PIRANO</v>
      </c>
      <c r="D28" s="4" t="str">
        <f>'WEEKLY COMPETITIVE REPORT'!D28</f>
        <v>PIRAN</v>
      </c>
      <c r="E28" s="4" t="str">
        <f>'WEEKLY COMPETITIVE REPORT'!E28</f>
        <v>INDEP</v>
      </c>
      <c r="F28" s="4" t="str">
        <f>'WEEKLY COMPETITIVE REPORT'!F28</f>
        <v>Kolosej</v>
      </c>
      <c r="G28" s="38">
        <f>'WEEKLY COMPETITIVE REPORT'!G28</f>
        <v>7</v>
      </c>
      <c r="H28" s="38">
        <f>'WEEKLY COMPETITIVE REPORT'!H28</f>
        <v>9</v>
      </c>
      <c r="I28" s="15">
        <f>'WEEKLY COMPETITIVE REPORT'!I28/Y4</f>
        <v>1060.3632478632478</v>
      </c>
      <c r="J28" s="15">
        <f>'WEEKLY COMPETITIVE REPORT'!J28/Y17</f>
        <v>0.08521870286576169</v>
      </c>
      <c r="K28" s="23">
        <f>'WEEKLY COMPETITIVE REPORT'!K28</f>
        <v>165</v>
      </c>
      <c r="L28" s="23">
        <f>'WEEKLY COMPETITIVE REPORT'!L28</f>
        <v>164</v>
      </c>
      <c r="M28" s="65">
        <f>'WEEKLY COMPETITIVE REPORT'!M28</f>
        <v>0.37926675094817597</v>
      </c>
      <c r="N28" s="15">
        <f t="shared" si="3"/>
        <v>117.81813865147198</v>
      </c>
      <c r="O28" s="38">
        <f>'WEEKLY COMPETITIVE REPORT'!O28</f>
        <v>9</v>
      </c>
      <c r="P28" s="15">
        <f>'WEEKLY COMPETITIVE REPORT'!P28/Y4</f>
        <v>1370.1923076923076</v>
      </c>
      <c r="Q28" s="15">
        <f>'WEEKLY COMPETITIVE REPORT'!Q28/Y17</f>
        <v>0.22570566688213747</v>
      </c>
      <c r="R28" s="23">
        <f>'WEEKLY COMPETITIVE REPORT'!R28</f>
        <v>216</v>
      </c>
      <c r="S28" s="23">
        <f>'WEEKLY COMPETITIVE REPORT'!S28</f>
        <v>623</v>
      </c>
      <c r="T28" s="65">
        <f>'WEEKLY COMPETITIVE REPORT'!T28</f>
        <v>-51.02625298329356</v>
      </c>
      <c r="U28" s="15">
        <f>'WEEKLY COMPETITIVE REPORT'!U28/Y17</f>
        <v>4.595561301443654</v>
      </c>
      <c r="V28" s="15">
        <f t="shared" si="4"/>
        <v>152.24358974358972</v>
      </c>
      <c r="W28" s="26">
        <f t="shared" si="5"/>
        <v>1374.7878689937513</v>
      </c>
      <c r="X28" s="23">
        <f>'WEEKLY COMPETITIVE REPORT'!X28</f>
        <v>10172</v>
      </c>
      <c r="Y28" s="57">
        <f>'WEEKLY COMPETITIVE REPORT'!Y28</f>
        <v>10388</v>
      </c>
    </row>
    <row r="29" spans="1:25" ht="12.75">
      <c r="A29" s="51">
        <v>16</v>
      </c>
      <c r="B29" s="4">
        <f>'WEEKLY COMPETITIVE REPORT'!B29</f>
        <v>14</v>
      </c>
      <c r="C29" s="4" t="str">
        <f>'WEEKLY COMPETITIVE REPORT'!C29</f>
        <v>SORCERER'S APPRENTICE</v>
      </c>
      <c r="D29" s="4" t="str">
        <f>'WEEKLY COMPETITIVE REPORT'!D29</f>
        <v>CAROVNIKOV VAJENEC</v>
      </c>
      <c r="E29" s="4" t="str">
        <f>'WEEKLY COMPETITIVE REPORT'!E29</f>
        <v>WDI</v>
      </c>
      <c r="F29" s="4" t="str">
        <f>'WEEKLY COMPETITIVE REPORT'!F29</f>
        <v>CENEX</v>
      </c>
      <c r="G29" s="38">
        <f>'WEEKLY COMPETITIVE REPORT'!G29</f>
        <v>10</v>
      </c>
      <c r="H29" s="38">
        <f>'WEEKLY COMPETITIVE REPORT'!H29</f>
        <v>10</v>
      </c>
      <c r="I29" s="15">
        <f>'WEEKLY COMPETITIVE REPORT'!I29/Y4</f>
        <v>794.6047008547008</v>
      </c>
      <c r="J29" s="15">
        <f>'WEEKLY COMPETITIVE REPORT'!J29/Y17</f>
        <v>0.1491057961646197</v>
      </c>
      <c r="K29" s="23">
        <f>'WEEKLY COMPETITIVE REPORT'!K29</f>
        <v>114</v>
      </c>
      <c r="L29" s="23">
        <f>'WEEKLY COMPETITIVE REPORT'!L29</f>
        <v>288</v>
      </c>
      <c r="M29" s="65">
        <f>'WEEKLY COMPETITIVE REPORT'!M29</f>
        <v>-57.00867052023121</v>
      </c>
      <c r="N29" s="15">
        <f t="shared" si="3"/>
        <v>79.46047008547008</v>
      </c>
      <c r="O29" s="38">
        <f>'WEEKLY COMPETITIVE REPORT'!O29</f>
        <v>10</v>
      </c>
      <c r="P29" s="15">
        <f>'WEEKLY COMPETITIVE REPORT'!P29/Y4</f>
        <v>877.4038461538461</v>
      </c>
      <c r="Q29" s="15">
        <f>'WEEKLY COMPETITIVE REPORT'!Q29/Y17</f>
        <v>0.18185735832794656</v>
      </c>
      <c r="R29" s="23">
        <f>'WEEKLY COMPETITIVE REPORT'!R29</f>
        <v>216</v>
      </c>
      <c r="S29" s="23">
        <f>'WEEKLY COMPETITIVE REPORT'!S29</f>
        <v>349</v>
      </c>
      <c r="T29" s="65">
        <f>'WEEKLY COMPETITIVE REPORT'!T29</f>
        <v>-61.0781990521327</v>
      </c>
      <c r="U29" s="15">
        <f>'WEEKLY COMPETITIVE REPORT'!U29/Y4</f>
        <v>147660.2564102564</v>
      </c>
      <c r="V29" s="15">
        <f t="shared" si="4"/>
        <v>87.74038461538461</v>
      </c>
      <c r="W29" s="26">
        <f t="shared" si="5"/>
        <v>148537.66025641025</v>
      </c>
      <c r="X29" s="23">
        <f>'WEEKLY COMPETITIVE REPORT'!X29</f>
        <v>24944</v>
      </c>
      <c r="Y29" s="57">
        <f>'WEEKLY COMPETITIVE REPORT'!Y29</f>
        <v>25160</v>
      </c>
    </row>
    <row r="30" spans="1:25" ht="12.75">
      <c r="A30" s="52">
        <v>17</v>
      </c>
      <c r="B30" s="4">
        <f>'WEEKLY COMPETITIVE REPORT'!B30</f>
        <v>11</v>
      </c>
      <c r="C30" s="4" t="str">
        <f>'WEEKLY COMPETITIVE REPORT'!C30</f>
        <v>THE SWITCH</v>
      </c>
      <c r="D30" s="4" t="str">
        <f>'WEEKLY COMPETITIVE REPORT'!D30</f>
        <v>ZAMENJAVA</v>
      </c>
      <c r="E30" s="4" t="str">
        <f>'WEEKLY COMPETITIVE REPORT'!E30</f>
        <v>INDEP</v>
      </c>
      <c r="F30" s="4" t="str">
        <f>'WEEKLY COMPETITIVE REPORT'!F30</f>
        <v>Blitz</v>
      </c>
      <c r="G30" s="38">
        <f>'WEEKLY COMPETITIVE REPORT'!G30</f>
        <v>7</v>
      </c>
      <c r="H30" s="38">
        <f>'WEEKLY COMPETITIVE REPORT'!H30</f>
        <v>3</v>
      </c>
      <c r="I30" s="15">
        <f>'WEEKLY COMPETITIVE REPORT'!I30/Y4</f>
        <v>763.8888888888889</v>
      </c>
      <c r="J30" s="15">
        <f>'WEEKLY COMPETITIVE REPORT'!J30/Y17</f>
        <v>0.23647920706744235</v>
      </c>
      <c r="K30" s="23">
        <f>'WEEKLY COMPETITIVE REPORT'!K30</f>
        <v>141</v>
      </c>
      <c r="L30" s="23">
        <f>'WEEKLY COMPETITIVE REPORT'!L30</f>
        <v>479</v>
      </c>
      <c r="M30" s="65">
        <f>'WEEKLY COMPETITIVE REPORT'!M30</f>
        <v>-73.94077448747153</v>
      </c>
      <c r="N30" s="15">
        <f t="shared" si="3"/>
        <v>254.62962962962965</v>
      </c>
      <c r="O30" s="38">
        <f>'WEEKLY COMPETITIVE REPORT'!O30</f>
        <v>3</v>
      </c>
      <c r="P30" s="15">
        <f>'WEEKLY COMPETITIVE REPORT'!P30/Y4</f>
        <v>856.0363247863247</v>
      </c>
      <c r="Q30" s="15">
        <f>'WEEKLY COMPETITIVE REPORT'!Q30/Y17</f>
        <v>0.3359189829778065</v>
      </c>
      <c r="R30" s="23">
        <f>'WEEKLY COMPETITIVE REPORT'!R30</f>
        <v>158</v>
      </c>
      <c r="S30" s="23">
        <f>'WEEKLY COMPETITIVE REPORT'!S30</f>
        <v>740</v>
      </c>
      <c r="T30" s="65">
        <f>'WEEKLY COMPETITIVE REPORT'!T30</f>
        <v>1</v>
      </c>
      <c r="U30" s="15">
        <f>'WEEKLY COMPETITIVE REPORT'!U30/Y4</f>
        <v>47888.6217948718</v>
      </c>
      <c r="V30" s="15">
        <f t="shared" si="4"/>
        <v>285.34544159544157</v>
      </c>
      <c r="W30" s="26">
        <f t="shared" si="5"/>
        <v>48744.658119658125</v>
      </c>
      <c r="X30" s="23">
        <f>'WEEKLY COMPETITIVE REPORT'!X30</f>
        <v>8639</v>
      </c>
      <c r="Y30" s="57">
        <f>'WEEKLY COMPETITIVE REPORT'!Y30</f>
        <v>8797</v>
      </c>
    </row>
    <row r="31" spans="1:25" ht="12.75">
      <c r="A31" s="51">
        <v>18</v>
      </c>
      <c r="B31" s="4">
        <f>'WEEKLY COMPETITIVE REPORT'!B31</f>
        <v>17</v>
      </c>
      <c r="C31" s="4" t="str">
        <f>'WEEKLY COMPETITIVE REPORT'!C31</f>
        <v>GOING THE DISTANCE</v>
      </c>
      <c r="D31" s="4" t="str">
        <f>'WEEKLY COMPETITIVE REPORT'!D31</f>
        <v>LJUBEZEN NA DALJAVO</v>
      </c>
      <c r="E31" s="4" t="str">
        <f>'WEEKLY COMPETITIVE REPORT'!E31</f>
        <v>WB</v>
      </c>
      <c r="F31" s="4" t="str">
        <f>'WEEKLY COMPETITIVE REPORT'!F31</f>
        <v>Blitz</v>
      </c>
      <c r="G31" s="38">
        <f>'WEEKLY COMPETITIVE REPORT'!G31</f>
        <v>11</v>
      </c>
      <c r="H31" s="38">
        <f>'WEEKLY COMPETITIVE REPORT'!H31</f>
        <v>7</v>
      </c>
      <c r="I31" s="15">
        <f>'WEEKLY COMPETITIVE REPORT'!I31/Y4</f>
        <v>351.22863247863245</v>
      </c>
      <c r="J31" s="15">
        <f>'WEEKLY COMPETITIVE REPORT'!J31/Y17</f>
        <v>0.047080370609782374</v>
      </c>
      <c r="K31" s="23">
        <f>'WEEKLY COMPETITIVE REPORT'!K31</f>
        <v>75</v>
      </c>
      <c r="L31" s="23">
        <f>'WEEKLY COMPETITIVE REPORT'!L31</f>
        <v>92</v>
      </c>
      <c r="M31" s="65">
        <f>'WEEKLY COMPETITIVE REPORT'!M31</f>
        <v>-39.81693363844394</v>
      </c>
      <c r="N31" s="15">
        <f t="shared" si="3"/>
        <v>50.17551892551892</v>
      </c>
      <c r="O31" s="38">
        <f>'WEEKLY COMPETITIVE REPORT'!O31</f>
        <v>7</v>
      </c>
      <c r="P31" s="15">
        <f>'WEEKLY COMPETITIVE REPORT'!P31/Y4</f>
        <v>880.0747863247863</v>
      </c>
      <c r="Q31" s="15">
        <f>'WEEKLY COMPETITIVE REPORT'!Q31/Y17</f>
        <v>0.07121310062486533</v>
      </c>
      <c r="R31" s="23">
        <f>'WEEKLY COMPETITIVE REPORT'!R31</f>
        <v>321</v>
      </c>
      <c r="S31" s="23">
        <f>'WEEKLY COMPETITIVE REPORT'!S31</f>
        <v>141</v>
      </c>
      <c r="T31" s="65">
        <f>'WEEKLY COMPETITIVE REPORT'!T31</f>
        <v>-0.3025718608169541</v>
      </c>
      <c r="U31" s="15">
        <f>'WEEKLY COMPETITIVE REPORT'!U31/Y4</f>
        <v>87521.36752136752</v>
      </c>
      <c r="V31" s="15">
        <f t="shared" si="4"/>
        <v>125.72496947496947</v>
      </c>
      <c r="W31" s="26">
        <f t="shared" si="5"/>
        <v>88401.4423076923</v>
      </c>
      <c r="X31" s="23">
        <f>'WEEKLY COMPETITIVE REPORT'!X31</f>
        <v>14499</v>
      </c>
      <c r="Y31" s="57">
        <f>'WEEKLY COMPETITIVE REPORT'!Y31</f>
        <v>14820</v>
      </c>
    </row>
    <row r="32" spans="1:25" ht="12.75">
      <c r="A32" s="51">
        <v>19</v>
      </c>
      <c r="B32" s="4">
        <f>'WEEKLY COMPETITIVE REPORT'!B32</f>
        <v>15</v>
      </c>
      <c r="C32" s="4" t="str">
        <f>'WEEKLY COMPETITIVE REPORT'!C32</f>
        <v>INCEPTION</v>
      </c>
      <c r="D32" s="4" t="str">
        <f>'WEEKLY COMPETITIVE REPORT'!D32</f>
        <v>IZVOR</v>
      </c>
      <c r="E32" s="4" t="str">
        <f>'WEEKLY COMPETITIVE REPORT'!E32</f>
        <v>WB</v>
      </c>
      <c r="F32" s="4" t="str">
        <f>'WEEKLY COMPETITIVE REPORT'!F32</f>
        <v>Blitz</v>
      </c>
      <c r="G32" s="38">
        <f>'WEEKLY COMPETITIVE REPORT'!G32</f>
        <v>18</v>
      </c>
      <c r="H32" s="38">
        <f>'WEEKLY COMPETITIVE REPORT'!H32</f>
        <v>10</v>
      </c>
      <c r="I32" s="15">
        <f>'WEEKLY COMPETITIVE REPORT'!I32/Y4</f>
        <v>293.8034188034188</v>
      </c>
      <c r="J32" s="15">
        <f>'WEEKLY COMPETITIVE REPORT'!J32/Y17</f>
        <v>0.09060547295841413</v>
      </c>
      <c r="K32" s="23">
        <f>'WEEKLY COMPETITIVE REPORT'!K32</f>
        <v>63</v>
      </c>
      <c r="L32" s="23">
        <f>'WEEKLY COMPETITIVE REPORT'!L32</f>
        <v>148</v>
      </c>
      <c r="M32" s="65">
        <f>'WEEKLY COMPETITIVE REPORT'!M32</f>
        <v>-73.84066587395958</v>
      </c>
      <c r="N32" s="15">
        <f t="shared" si="3"/>
        <v>29.38034188034188</v>
      </c>
      <c r="O32" s="38">
        <f>'WEEKLY COMPETITIVE REPORT'!O32</f>
        <v>10</v>
      </c>
      <c r="P32" s="15">
        <f>'WEEKLY COMPETITIVE REPORT'!P32/Y4</f>
        <v>293.8034188034188</v>
      </c>
      <c r="Q32" s="15">
        <f>'WEEKLY COMPETITIVE REPORT'!Q32/Y17</f>
        <v>0.13197586726998492</v>
      </c>
      <c r="R32" s="23">
        <f>'WEEKLY COMPETITIVE REPORT'!R32</f>
        <v>63</v>
      </c>
      <c r="S32" s="23">
        <f>'WEEKLY COMPETITIVE REPORT'!S32</f>
        <v>231</v>
      </c>
      <c r="T32" s="65">
        <f>'WEEKLY COMPETITIVE REPORT'!T32</f>
        <v>-82.04081632653062</v>
      </c>
      <c r="U32" s="15">
        <f>'WEEKLY COMPETITIVE REPORT'!U32/Y4</f>
        <v>432219.55128205125</v>
      </c>
      <c r="V32" s="15">
        <f t="shared" si="4"/>
        <v>29.38034188034188</v>
      </c>
      <c r="W32" s="26">
        <f t="shared" si="5"/>
        <v>432513.3547008547</v>
      </c>
      <c r="X32" s="23">
        <f>'WEEKLY COMPETITIVE REPORT'!X32</f>
        <v>67508</v>
      </c>
      <c r="Y32" s="57">
        <f>'WEEKLY COMPETITIVE REPORT'!Y32</f>
        <v>67571</v>
      </c>
    </row>
    <row r="33" spans="1:25" ht="13.5" thickBot="1">
      <c r="A33" s="51">
        <v>20</v>
      </c>
      <c r="B33" s="4">
        <f>'WEEKLY COMPETITIVE REPORT'!B33</f>
        <v>16</v>
      </c>
      <c r="C33" s="4" t="str">
        <f>'WEEKLY COMPETITIVE REPORT'!C33</f>
        <v>STEP UP 3D</v>
      </c>
      <c r="D33" s="4" t="str">
        <f>'WEEKLY COMPETITIVE REPORT'!D33</f>
        <v>ODPLESI SVOJE SANJE V 3D</v>
      </c>
      <c r="E33" s="4" t="str">
        <f>'WEEKLY COMPETITIVE REPORT'!E33</f>
        <v>INDEP</v>
      </c>
      <c r="F33" s="4" t="str">
        <f>'WEEKLY COMPETITIVE REPORT'!F33</f>
        <v>Blitz</v>
      </c>
      <c r="G33" s="38">
        <f>'WEEKLY COMPETITIVE REPORT'!G33</f>
        <v>9</v>
      </c>
      <c r="H33" s="38">
        <f>'WEEKLY COMPETITIVE REPORT'!H33</f>
        <v>6</v>
      </c>
      <c r="I33" s="15">
        <f>'WEEKLY COMPETITIVE REPORT'!I33/Y4</f>
        <v>283.1196581196581</v>
      </c>
      <c r="J33" s="15">
        <f>'WEEKLY COMPETITIVE REPORT'!J33/Y17</f>
        <v>0.09954751131221719</v>
      </c>
      <c r="K33" s="23">
        <f>'WEEKLY COMPETITIVE REPORT'!K33</f>
        <v>54</v>
      </c>
      <c r="L33" s="23">
        <f>'WEEKLY COMPETITIVE REPORT'!L33</f>
        <v>232</v>
      </c>
      <c r="M33" s="65">
        <f>'WEEKLY COMPETITIVE REPORT'!M33</f>
        <v>-77.05627705627705</v>
      </c>
      <c r="N33" s="15">
        <f t="shared" si="3"/>
        <v>47.18660968660968</v>
      </c>
      <c r="O33" s="38">
        <f>'WEEKLY COMPETITIVE REPORT'!O33</f>
        <v>6</v>
      </c>
      <c r="P33" s="15">
        <f>'WEEKLY COMPETITIVE REPORT'!P33/Y4</f>
        <v>283.1196581196581</v>
      </c>
      <c r="Q33" s="15">
        <f>'WEEKLY COMPETITIVE REPORT'!Q33/Y17</f>
        <v>0.09954751131221719</v>
      </c>
      <c r="R33" s="23">
        <f>'WEEKLY COMPETITIVE REPORT'!R33</f>
        <v>54</v>
      </c>
      <c r="S33" s="23">
        <f>'WEEKLY COMPETITIVE REPORT'!S33</f>
        <v>232</v>
      </c>
      <c r="T33" s="65">
        <f>'WEEKLY COMPETITIVE REPORT'!T33</f>
        <v>-77.05627705627705</v>
      </c>
      <c r="U33" s="15">
        <f>'WEEKLY COMPETITIVE REPORT'!U33/Y4</f>
        <v>218187.7670940171</v>
      </c>
      <c r="V33" s="15">
        <f t="shared" si="4"/>
        <v>47.18660968660968</v>
      </c>
      <c r="W33" s="26">
        <f t="shared" si="5"/>
        <v>218470.88675213675</v>
      </c>
      <c r="X33" s="23">
        <f>'WEEKLY COMPETITIVE REPORT'!X33</f>
        <v>33670</v>
      </c>
      <c r="Y33" s="57">
        <f>'WEEKLY COMPETITIVE REPORT'!Y33</f>
        <v>33724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177</v>
      </c>
      <c r="I34" s="33">
        <f>SUM(I14:I33)</f>
        <v>390872.06196581194</v>
      </c>
      <c r="J34" s="32">
        <f>SUM(J14:J33)</f>
        <v>266368.26377217553</v>
      </c>
      <c r="K34" s="32">
        <f>SUM(K14:K33)</f>
        <v>60285</v>
      </c>
      <c r="L34" s="32">
        <f>SUM(L14:L33)</f>
        <v>43467</v>
      </c>
      <c r="M34" s="65">
        <f>'WEEKLY COMPETITIVE REPORT'!M34</f>
        <v>25.64823559714948</v>
      </c>
      <c r="N34" s="33">
        <f>I34/H34</f>
        <v>2208.316734270124</v>
      </c>
      <c r="O34" s="41">
        <f>'WEEKLY COMPETITIVE REPORT'!O34</f>
        <v>177</v>
      </c>
      <c r="P34" s="32">
        <f>SUM(P14:P33)</f>
        <v>516828.25854700856</v>
      </c>
      <c r="Q34" s="32">
        <f>SUM(Q14:Q33)</f>
        <v>353447.9288766789</v>
      </c>
      <c r="R34" s="32">
        <f>SUM(R14:R33)</f>
        <v>84945</v>
      </c>
      <c r="S34" s="32">
        <f>SUM(S14:S33)</f>
        <v>61145</v>
      </c>
      <c r="T34" s="66">
        <f>P34/Q34-100%</f>
        <v>0.46224724017928676</v>
      </c>
      <c r="U34" s="32">
        <f>SUM(U14:U33)</f>
        <v>2900595.7709186235</v>
      </c>
      <c r="V34" s="33">
        <f>P34/O34</f>
        <v>2919.933664107393</v>
      </c>
      <c r="W34" s="32">
        <f>SUM(W14:W33)</f>
        <v>3417424.0294656325</v>
      </c>
      <c r="X34" s="32">
        <f>SUM(X14:X33)</f>
        <v>483133</v>
      </c>
      <c r="Y34" s="36">
        <f>SUM(Y14:Y33)</f>
        <v>568078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2010-11-25T12:05:06Z</dcterms:modified>
  <cp:category/>
  <cp:version/>
  <cp:contentType/>
  <cp:contentStatus/>
</cp:coreProperties>
</file>