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71" yWindow="65386" windowWidth="20265" windowHeight="724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<sst xmlns="http://schemas.openxmlformats.org/spreadsheetml/2006/main" count="266" uniqueCount="100">
  <si>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</si>
  <si>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</si>
  <si>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</si>
  <si>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</si>
  <si>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</si>
  <si>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</si>
  <si>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</si>
  <si>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</si>
  <si>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</si>
  <si>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</si>
  <si>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</si>
  <si>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</si>
  <si>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</si>
  <si>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</si>
  <si>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</si>
  <si>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</si>
  <si>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</si>
  <si>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</si>
  <si>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</si>
  <si>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</si>
  <si>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</si>
  <si>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</si>
  <si>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</si>
  <si>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</si>
  <si>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</si>
  <si>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</si>
  <si>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</si>
  <si>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</si>
  <si>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</si>
  <si>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</si>
  <si>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</si>
  <si>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</si>
  <si>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</si>
  <si>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</si>
  <si>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</si>
  <si>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</si>
  <si>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</si>
  <si>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</si>
  <si>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</si>
  <si>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</si>
  <si>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</si>
  <si>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</si>
  <si>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CF</t>
  </si>
  <si>
    <t>WB</t>
  </si>
  <si>
    <t>Blitz</t>
  </si>
  <si>
    <t>INDEP</t>
  </si>
  <si>
    <t>All amounts in Euro (L.C.)</t>
  </si>
  <si>
    <t>All amounts in $ US</t>
  </si>
  <si>
    <t>WDI</t>
  </si>
  <si>
    <t>CENEX</t>
  </si>
  <si>
    <t>local title</t>
  </si>
  <si>
    <t>SONY</t>
  </si>
  <si>
    <t>UNI</t>
  </si>
  <si>
    <t>Cinemania</t>
  </si>
  <si>
    <t>TOY STORY 3</t>
  </si>
  <si>
    <t>SVET IGRAC 3</t>
  </si>
  <si>
    <t>SORCERER'S APPRENTICE</t>
  </si>
  <si>
    <t>CAROVNIKOV VAJENEC</t>
  </si>
  <si>
    <t>EAT PRAY LOVE</t>
  </si>
  <si>
    <t>JEJ, MOLI, LJUBI</t>
  </si>
  <si>
    <t>STEP UP 3D</t>
  </si>
  <si>
    <t>ODPLESI SVOJE SANJE V 3D</t>
  </si>
  <si>
    <t>LEGEND OF THE GUARDIANS</t>
  </si>
  <si>
    <t>LEGENDA SOVJEGA KRALJSTVA</t>
  </si>
  <si>
    <t>THE SWITCH</t>
  </si>
  <si>
    <t>ZAMENJAVA</t>
  </si>
  <si>
    <t>DESPICABLE ME</t>
  </si>
  <si>
    <t>JAZ BARABA</t>
  </si>
  <si>
    <t>New</t>
  </si>
  <si>
    <t>OTHER GUYS</t>
  </si>
  <si>
    <t>REZERVNA POLICISTA</t>
  </si>
  <si>
    <t>SAW 7 3D</t>
  </si>
  <si>
    <t>ZAGA 7 3D</t>
  </si>
  <si>
    <t>YOU AGAIN</t>
  </si>
  <si>
    <t>SPET TI</t>
  </si>
  <si>
    <t>THE SOCIAL NETWORK</t>
  </si>
  <si>
    <t>SOCIALNO OMREZJE</t>
  </si>
  <si>
    <t>DEVIL</t>
  </si>
  <si>
    <t>HUDIC</t>
  </si>
  <si>
    <t>GREMO MI PO SVOJE</t>
  </si>
  <si>
    <t>DOMEST</t>
  </si>
  <si>
    <t>WALL STREET: MONEY NEVER SLEEPS</t>
  </si>
  <si>
    <t>WALL STREET: DENAR NIKOLI NE SPI</t>
  </si>
  <si>
    <t>FOX</t>
  </si>
  <si>
    <t>LAHKA PUNCA</t>
  </si>
  <si>
    <t>EASY A</t>
  </si>
  <si>
    <t>HARRY POTTER AND THE DEATHLY HOLLOWS - PART 1</t>
  </si>
  <si>
    <t>HARRY POTTER IN SVETINJE SMRTI - 1.DEL</t>
  </si>
  <si>
    <t>PIRANO</t>
  </si>
  <si>
    <t>PIRAN</t>
  </si>
  <si>
    <t>TAMARA DREWE</t>
  </si>
  <si>
    <t>Kolosej</t>
  </si>
  <si>
    <t>26 - Nov</t>
  </si>
  <si>
    <t>28 - Nov</t>
  </si>
  <si>
    <t>25 - Nov</t>
  </si>
  <si>
    <t>1 - Dec</t>
  </si>
  <si>
    <t>THE ROMANTICS</t>
  </si>
  <si>
    <t>ROMANCE MED PRIJATELJI</t>
  </si>
  <si>
    <t>HEARTBREAKER (L'ARNACOEUR)</t>
  </si>
  <si>
    <t>LOMILEC SRC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</si>
</sst>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3" xfId="0" applyNumberFormat="1" applyFont="1" applyFill="1" applyBorder="1" applyAlignment="1">
      <alignment horizontal="right"/>
    </xf>
    <xf numFmtId="3" fontId="6" fillId="0" borderId="17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8" xfId="0" applyNumberFormat="1" applyFont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1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3" fontId="6" fillId="0" borderId="29" xfId="0" applyNumberFormat="1" applyFont="1" applyBorder="1" applyAlignment="1">
      <alignment horizontal="right"/>
    </xf>
    <xf numFmtId="0" fontId="5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16" xfId="0" applyFont="1" applyBorder="1" applyAlignment="1">
      <alignment/>
    </xf>
    <xf numFmtId="16" fontId="5" fillId="0" borderId="32" xfId="0" applyNumberFormat="1" applyFont="1" applyBorder="1" applyAlignment="1">
      <alignment/>
    </xf>
    <xf numFmtId="16" fontId="5" fillId="0" borderId="33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8" xfId="0" applyNumberFormat="1" applyFont="1" applyFill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/>
    </xf>
    <xf numFmtId="4" fontId="6" fillId="0" borderId="30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4" xfId="0" applyNumberFormat="1" applyFont="1" applyBorder="1" applyAlignment="1">
      <alignment horizontal="left"/>
    </xf>
    <xf numFmtId="0" fontId="5" fillId="0" borderId="2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3" fontId="6" fillId="0" borderId="36" xfId="0" applyNumberFormat="1" applyFont="1" applyBorder="1" applyAlignment="1" applyProtection="1">
      <alignment horizontal="right"/>
      <protection locked="0"/>
    </xf>
    <xf numFmtId="3" fontId="6" fillId="0" borderId="36" xfId="0" applyNumberFormat="1" applyFont="1" applyBorder="1" applyAlignment="1">
      <alignment/>
    </xf>
    <xf numFmtId="3" fontId="6" fillId="0" borderId="13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16" fontId="5" fillId="0" borderId="12" xfId="0" applyNumberFormat="1" applyFont="1" applyBorder="1" applyAlignment="1" quotePrefix="1">
      <alignment/>
    </xf>
    <xf numFmtId="16" fontId="5" fillId="0" borderId="15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16" fontId="5" fillId="0" borderId="33" xfId="0" applyNumberFormat="1" applyFont="1" applyBorder="1" applyAlignment="1" quotePrefix="1">
      <alignment/>
    </xf>
    <xf numFmtId="3" fontId="6" fillId="0" borderId="13" xfId="0" applyNumberFormat="1" applyFont="1" applyBorder="1" applyAlignment="1" quotePrefix="1">
      <alignment horizontal="right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0" fontId="4" fillId="0" borderId="11" xfId="0" applyFont="1" applyBorder="1" applyAlignment="1">
      <alignment/>
    </xf>
    <xf numFmtId="0" fontId="0" fillId="0" borderId="0" xfId="0" applyBorder="1" applyAlignment="1">
      <alignment horizontal="center"/>
    </xf>
    <xf numFmtId="3" fontId="6" fillId="0" borderId="10" xfId="0" applyNumberFormat="1" applyFont="1" applyBorder="1" applyAlignment="1" quotePrefix="1">
      <alignment horizontal="right"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quotePrefix="1">
      <alignment horizontal="right"/>
    </xf>
    <xf numFmtId="0" fontId="5" fillId="0" borderId="10" xfId="0" applyFont="1" applyBorder="1" applyAlignment="1">
      <alignment horizontal="center"/>
    </xf>
    <xf numFmtId="3" fontId="6" fillId="0" borderId="13" xfId="0" applyNumberFormat="1" applyFont="1" applyFill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zoomScalePageLayoutView="0" workbookViewId="0" topLeftCell="A4">
      <selection activeCell="E15" sqref="E15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9" hidden="1" customWidth="1"/>
    <col min="22" max="22" width="9.7109375" style="29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6" t="s">
        <v>39</v>
      </c>
      <c r="J1" s="1"/>
      <c r="K1" s="46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90"/>
      <c r="E3" s="1"/>
      <c r="F3" s="1"/>
      <c r="G3" s="1"/>
      <c r="H3" s="1"/>
      <c r="I3" s="1"/>
      <c r="J3" s="1"/>
      <c r="K3" s="13" t="s">
        <v>0</v>
      </c>
      <c r="L3" s="13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9"/>
      <c r="B4" s="9"/>
      <c r="C4" s="19" t="s">
        <v>1</v>
      </c>
      <c r="D4" s="89"/>
      <c r="E4" s="9"/>
      <c r="F4" s="9"/>
      <c r="G4" s="20" t="s">
        <v>2</v>
      </c>
      <c r="H4" s="21"/>
      <c r="I4" s="21"/>
      <c r="J4" s="21"/>
      <c r="K4" s="84" t="s">
        <v>92</v>
      </c>
      <c r="L4" s="21"/>
      <c r="M4" s="85" t="s">
        <v>93</v>
      </c>
      <c r="N4" s="27"/>
      <c r="O4" s="9"/>
      <c r="P4" s="9"/>
      <c r="Q4" s="9"/>
      <c r="R4" s="9"/>
      <c r="S4" s="9"/>
      <c r="T4" s="9"/>
      <c r="U4" s="30"/>
      <c r="V4" s="40"/>
      <c r="W4" s="61" t="s">
        <v>3</v>
      </c>
      <c r="X4" s="22" t="s">
        <v>0</v>
      </c>
      <c r="Y4" s="72">
        <v>0.7601</v>
      </c>
    </row>
    <row r="5" spans="1:25" s="2" customFormat="1" ht="11.25">
      <c r="A5" s="9"/>
      <c r="B5" s="9"/>
      <c r="C5" s="9" t="s">
        <v>0</v>
      </c>
      <c r="D5" s="9"/>
      <c r="E5" s="9"/>
      <c r="F5" s="9"/>
      <c r="G5" s="3" t="s">
        <v>4</v>
      </c>
      <c r="H5" s="8"/>
      <c r="I5" s="8"/>
      <c r="J5" s="8"/>
      <c r="K5" s="83" t="s">
        <v>94</v>
      </c>
      <c r="L5" s="8"/>
      <c r="M5" s="86" t="s">
        <v>95</v>
      </c>
      <c r="N5" s="27"/>
      <c r="O5" s="9"/>
      <c r="P5" s="9"/>
      <c r="Q5" s="9"/>
      <c r="R5" s="9"/>
      <c r="S5" s="9"/>
      <c r="T5" s="9"/>
      <c r="U5" s="30"/>
      <c r="V5" s="30"/>
      <c r="W5" s="71"/>
      <c r="X5" s="21"/>
      <c r="Y5" s="70"/>
    </row>
    <row r="6" spans="1:25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27"/>
      <c r="M6" s="9"/>
      <c r="N6" s="9"/>
      <c r="O6" s="27"/>
      <c r="P6" s="9"/>
      <c r="Q6" s="9"/>
      <c r="R6" s="9"/>
      <c r="S6" s="9"/>
      <c r="T6" s="9"/>
      <c r="U6" s="30"/>
      <c r="V6" s="30"/>
      <c r="W6" s="44"/>
      <c r="X6" s="9"/>
      <c r="Y6" s="45"/>
    </row>
    <row r="7" spans="1:25" s="2" customFormat="1" ht="12.75">
      <c r="A7" s="9"/>
      <c r="B7" s="9" t="s">
        <v>8</v>
      </c>
      <c r="C7" s="9" t="s">
        <v>28</v>
      </c>
      <c r="D7" s="9"/>
      <c r="E7" s="9"/>
      <c r="F7" s="9"/>
      <c r="G7" s="9"/>
      <c r="H7" s="42" t="s">
        <v>6</v>
      </c>
      <c r="I7" s="9"/>
      <c r="J7" s="10" t="s">
        <v>7</v>
      </c>
      <c r="K7" s="42">
        <v>48</v>
      </c>
      <c r="L7" s="10" t="s">
        <v>7</v>
      </c>
      <c r="M7" s="9"/>
      <c r="N7" s="9"/>
      <c r="O7" s="42"/>
      <c r="P7" s="9"/>
      <c r="Q7" s="10" t="s">
        <v>7</v>
      </c>
      <c r="R7" s="9"/>
      <c r="S7" s="10" t="s">
        <v>7</v>
      </c>
      <c r="T7" s="9"/>
      <c r="U7" s="10" t="s">
        <v>7</v>
      </c>
      <c r="V7" s="10"/>
      <c r="W7" s="43"/>
      <c r="X7" s="10" t="s">
        <v>7</v>
      </c>
      <c r="Y7" s="28"/>
    </row>
    <row r="8" spans="1:25" ht="12.75">
      <c r="A8" s="10"/>
      <c r="B8" s="9" t="s">
        <v>29</v>
      </c>
      <c r="C8" s="11" t="s">
        <v>10</v>
      </c>
      <c r="D8" s="11"/>
      <c r="E8" s="10"/>
      <c r="F8" s="10"/>
      <c r="G8" s="10"/>
      <c r="H8" s="10"/>
      <c r="I8" s="10"/>
      <c r="J8" s="10" t="s">
        <v>9</v>
      </c>
      <c r="K8" s="42"/>
      <c r="L8" s="10" t="s">
        <v>9</v>
      </c>
      <c r="M8" s="9"/>
      <c r="N8" s="9"/>
      <c r="O8" s="42"/>
      <c r="P8" s="14"/>
      <c r="Q8" s="10" t="s">
        <v>9</v>
      </c>
      <c r="R8" s="10"/>
      <c r="S8" s="10" t="s">
        <v>9</v>
      </c>
      <c r="T8" s="10"/>
      <c r="U8" s="10" t="s">
        <v>9</v>
      </c>
      <c r="V8" s="10"/>
      <c r="W8" s="43" t="s">
        <v>5</v>
      </c>
      <c r="X8" s="10" t="s">
        <v>9</v>
      </c>
      <c r="Y8" s="28">
        <v>40514</v>
      </c>
    </row>
    <row r="9" spans="1:25" ht="12.75">
      <c r="A9" s="9"/>
      <c r="B9" s="11"/>
      <c r="C9" s="12" t="s">
        <v>30</v>
      </c>
      <c r="D9" s="12"/>
      <c r="E9" s="9"/>
      <c r="F9" s="9"/>
      <c r="G9" s="9" t="s">
        <v>0</v>
      </c>
      <c r="H9" s="60" t="s">
        <v>46</v>
      </c>
      <c r="I9" s="10"/>
      <c r="J9" s="10" t="s">
        <v>11</v>
      </c>
      <c r="K9" s="10"/>
      <c r="L9" s="10" t="s">
        <v>11</v>
      </c>
      <c r="M9" s="10"/>
      <c r="N9" s="10"/>
      <c r="O9" s="10"/>
      <c r="P9" s="10"/>
      <c r="Q9" s="10" t="s">
        <v>11</v>
      </c>
      <c r="R9" s="10"/>
      <c r="S9" s="10" t="s">
        <v>11</v>
      </c>
      <c r="T9" s="10"/>
      <c r="U9" s="10" t="s">
        <v>11</v>
      </c>
      <c r="V9" s="10"/>
      <c r="W9" s="10"/>
      <c r="X9" s="10" t="s">
        <v>11</v>
      </c>
      <c r="Y9" s="18"/>
    </row>
    <row r="10" spans="1:25" ht="12.75">
      <c r="A10" s="9"/>
      <c r="B10" s="9"/>
      <c r="C10" s="11"/>
      <c r="D10" s="11"/>
      <c r="E10" s="9"/>
      <c r="F10" s="9"/>
      <c r="G10" s="9"/>
      <c r="H10" s="10"/>
      <c r="I10" s="10"/>
      <c r="J10" s="10" t="s">
        <v>12</v>
      </c>
      <c r="K10" s="10"/>
      <c r="L10" s="10" t="s">
        <v>12</v>
      </c>
      <c r="M10" s="10"/>
      <c r="N10" s="10"/>
      <c r="O10" s="10"/>
      <c r="P10" s="17"/>
      <c r="Q10" s="10" t="s">
        <v>12</v>
      </c>
      <c r="R10" s="10"/>
      <c r="S10" s="10" t="s">
        <v>12</v>
      </c>
      <c r="T10" s="10"/>
      <c r="U10" s="10" t="s">
        <v>12</v>
      </c>
      <c r="V10" s="10"/>
      <c r="W10" s="10"/>
      <c r="X10" s="10" t="s">
        <v>12</v>
      </c>
      <c r="Y10" s="10"/>
    </row>
    <row r="11" spans="1:25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31"/>
      <c r="V11" s="31"/>
      <c r="W11" s="10"/>
      <c r="X11" s="10"/>
      <c r="Y11" s="10"/>
    </row>
    <row r="12" spans="1:25" ht="12.75">
      <c r="A12" s="47" t="s">
        <v>13</v>
      </c>
      <c r="B12" s="48" t="s">
        <v>14</v>
      </c>
      <c r="C12" s="48"/>
      <c r="D12" s="48"/>
      <c r="E12" s="48"/>
      <c r="F12" s="48" t="s">
        <v>35</v>
      </c>
      <c r="G12" s="48" t="s">
        <v>15</v>
      </c>
      <c r="H12" s="48" t="s">
        <v>16</v>
      </c>
      <c r="I12" s="48" t="s">
        <v>33</v>
      </c>
      <c r="J12" s="48" t="s">
        <v>31</v>
      </c>
      <c r="K12" s="48" t="s">
        <v>33</v>
      </c>
      <c r="L12" s="48" t="s">
        <v>31</v>
      </c>
      <c r="M12" s="48" t="s">
        <v>17</v>
      </c>
      <c r="N12" s="49" t="s">
        <v>40</v>
      </c>
      <c r="O12" s="48" t="s">
        <v>16</v>
      </c>
      <c r="P12" s="48" t="s">
        <v>32</v>
      </c>
      <c r="Q12" s="48" t="s">
        <v>34</v>
      </c>
      <c r="R12" s="48" t="s">
        <v>32</v>
      </c>
      <c r="S12" s="48" t="s">
        <v>18</v>
      </c>
      <c r="T12" s="48" t="s">
        <v>17</v>
      </c>
      <c r="U12" s="49" t="s">
        <v>20</v>
      </c>
      <c r="V12" s="49" t="s">
        <v>40</v>
      </c>
      <c r="W12" s="48" t="s">
        <v>19</v>
      </c>
      <c r="X12" s="48" t="s">
        <v>20</v>
      </c>
      <c r="Y12" s="50" t="s">
        <v>19</v>
      </c>
    </row>
    <row r="13" spans="1:25" ht="13.5" thickBot="1">
      <c r="A13" s="53" t="s">
        <v>15</v>
      </c>
      <c r="B13" s="54" t="s">
        <v>15</v>
      </c>
      <c r="C13" s="54" t="s">
        <v>21</v>
      </c>
      <c r="D13" s="54" t="s">
        <v>50</v>
      </c>
      <c r="E13" s="54" t="s">
        <v>22</v>
      </c>
      <c r="F13" s="54" t="s">
        <v>22</v>
      </c>
      <c r="G13" s="54" t="s">
        <v>16</v>
      </c>
      <c r="H13" s="54" t="s">
        <v>23</v>
      </c>
      <c r="I13" s="54" t="s">
        <v>24</v>
      </c>
      <c r="J13" s="54" t="s">
        <v>24</v>
      </c>
      <c r="K13" s="54" t="s">
        <v>25</v>
      </c>
      <c r="L13" s="54" t="s">
        <v>25</v>
      </c>
      <c r="M13" s="54" t="s">
        <v>26</v>
      </c>
      <c r="N13" s="55" t="s">
        <v>41</v>
      </c>
      <c r="O13" s="54" t="s">
        <v>23</v>
      </c>
      <c r="P13" s="54" t="s">
        <v>24</v>
      </c>
      <c r="Q13" s="54" t="s">
        <v>24</v>
      </c>
      <c r="R13" s="54" t="s">
        <v>25</v>
      </c>
      <c r="S13" s="54" t="s">
        <v>25</v>
      </c>
      <c r="T13" s="54" t="s">
        <v>26</v>
      </c>
      <c r="U13" s="55" t="s">
        <v>24</v>
      </c>
      <c r="V13" s="55" t="s">
        <v>41</v>
      </c>
      <c r="W13" s="54" t="s">
        <v>24</v>
      </c>
      <c r="X13" s="54" t="s">
        <v>25</v>
      </c>
      <c r="Y13" s="56" t="s">
        <v>25</v>
      </c>
    </row>
    <row r="14" spans="1:25" ht="12.75">
      <c r="A14" s="73">
        <v>1</v>
      </c>
      <c r="B14" s="73">
        <v>1</v>
      </c>
      <c r="C14" s="4" t="s">
        <v>79</v>
      </c>
      <c r="D14" s="4" t="s">
        <v>79</v>
      </c>
      <c r="E14" s="16" t="s">
        <v>80</v>
      </c>
      <c r="F14" s="16" t="s">
        <v>53</v>
      </c>
      <c r="G14" s="38">
        <v>3</v>
      </c>
      <c r="H14" s="38">
        <v>11</v>
      </c>
      <c r="I14" s="25">
        <v>50149</v>
      </c>
      <c r="J14" s="25">
        <v>110467</v>
      </c>
      <c r="K14" s="87">
        <v>10609</v>
      </c>
      <c r="L14" s="87">
        <v>23638</v>
      </c>
      <c r="M14" s="65">
        <f>(I14/J14*100)-100</f>
        <v>-54.60273203762209</v>
      </c>
      <c r="N14" s="15">
        <f>I14/H14</f>
        <v>4559</v>
      </c>
      <c r="O14" s="74">
        <v>11</v>
      </c>
      <c r="P14" s="23">
        <v>65344</v>
      </c>
      <c r="Q14" s="23">
        <v>139787</v>
      </c>
      <c r="R14" s="23">
        <v>14500</v>
      </c>
      <c r="S14" s="23">
        <v>31828</v>
      </c>
      <c r="T14" s="65">
        <f>(P14/Q14*100)-100</f>
        <v>-53.254594490188644</v>
      </c>
      <c r="U14" s="76">
        <v>405264</v>
      </c>
      <c r="V14" s="15">
        <f>P14/O14</f>
        <v>5940.363636363636</v>
      </c>
      <c r="W14" s="76">
        <f>SUM(U14,P14)</f>
        <v>470608</v>
      </c>
      <c r="X14" s="76">
        <v>95450</v>
      </c>
      <c r="Y14" s="77">
        <f>SUM(X14,R14)</f>
        <v>109950</v>
      </c>
    </row>
    <row r="15" spans="1:25" ht="12.75">
      <c r="A15" s="73">
        <v>2</v>
      </c>
      <c r="B15" s="73">
        <v>2</v>
      </c>
      <c r="C15" s="4" t="s">
        <v>86</v>
      </c>
      <c r="D15" s="4" t="s">
        <v>87</v>
      </c>
      <c r="E15" s="16" t="s">
        <v>43</v>
      </c>
      <c r="F15" s="16" t="s">
        <v>44</v>
      </c>
      <c r="G15" s="38">
        <v>1</v>
      </c>
      <c r="H15" s="38">
        <v>16</v>
      </c>
      <c r="I15" s="25">
        <v>45802</v>
      </c>
      <c r="J15" s="25">
        <v>99484</v>
      </c>
      <c r="K15" s="23">
        <v>9069</v>
      </c>
      <c r="L15" s="23">
        <v>20315</v>
      </c>
      <c r="M15" s="65">
        <f>(I15/J15*100)-100</f>
        <v>-53.960435848980744</v>
      </c>
      <c r="N15" s="15">
        <f>I15/H15</f>
        <v>2862.625</v>
      </c>
      <c r="O15" s="74">
        <v>16</v>
      </c>
      <c r="P15" s="15">
        <v>60695</v>
      </c>
      <c r="Q15" s="15">
        <v>139311</v>
      </c>
      <c r="R15" s="15">
        <v>12656</v>
      </c>
      <c r="S15" s="15">
        <v>30091</v>
      </c>
      <c r="T15" s="65">
        <f>(P15/Q15*100)-100</f>
        <v>-56.43201182964734</v>
      </c>
      <c r="U15" s="88">
        <v>142628</v>
      </c>
      <c r="V15" s="15">
        <f>P15/O15</f>
        <v>3793.4375</v>
      </c>
      <c r="W15" s="76">
        <f>SUM(U15,P15)</f>
        <v>203323</v>
      </c>
      <c r="X15" s="76">
        <v>30811</v>
      </c>
      <c r="Y15" s="77">
        <f>SUM(X15,R15)</f>
        <v>43467</v>
      </c>
    </row>
    <row r="16" spans="1:25" ht="12.75">
      <c r="A16" s="73">
        <v>3</v>
      </c>
      <c r="B16" s="73">
        <v>4</v>
      </c>
      <c r="C16" s="4" t="s">
        <v>85</v>
      </c>
      <c r="D16" s="4" t="s">
        <v>84</v>
      </c>
      <c r="E16" s="16" t="s">
        <v>51</v>
      </c>
      <c r="F16" s="16" t="s">
        <v>42</v>
      </c>
      <c r="G16" s="38">
        <v>2</v>
      </c>
      <c r="H16" s="38">
        <v>7</v>
      </c>
      <c r="I16" s="15">
        <v>7527</v>
      </c>
      <c r="J16" s="15">
        <v>14529</v>
      </c>
      <c r="K16" s="15">
        <v>1526</v>
      </c>
      <c r="L16" s="15">
        <v>3013</v>
      </c>
      <c r="M16" s="65">
        <f>(I16/J16*100)-100</f>
        <v>-48.193268635143504</v>
      </c>
      <c r="N16" s="15">
        <f>I16/H16</f>
        <v>1075.2857142857142</v>
      </c>
      <c r="O16" s="38">
        <v>7</v>
      </c>
      <c r="P16" s="15">
        <v>10223</v>
      </c>
      <c r="Q16" s="15">
        <v>18823</v>
      </c>
      <c r="R16" s="15">
        <v>2278</v>
      </c>
      <c r="S16" s="15">
        <v>4196</v>
      </c>
      <c r="T16" s="65">
        <f>(P16/Q16*100)-100</f>
        <v>-45.688784997078045</v>
      </c>
      <c r="U16" s="76">
        <v>41204</v>
      </c>
      <c r="V16" s="15">
        <f>P16/O16</f>
        <v>1460.4285714285713</v>
      </c>
      <c r="W16" s="76">
        <f>SUM(U16,P16)</f>
        <v>51427</v>
      </c>
      <c r="X16" s="76">
        <v>9282</v>
      </c>
      <c r="Y16" s="77">
        <f>SUM(X16,R16)</f>
        <v>11560</v>
      </c>
    </row>
    <row r="17" spans="1:25" ht="12.75">
      <c r="A17" s="73">
        <v>4</v>
      </c>
      <c r="B17" s="73">
        <v>5</v>
      </c>
      <c r="C17" s="4" t="s">
        <v>66</v>
      </c>
      <c r="D17" s="4" t="s">
        <v>67</v>
      </c>
      <c r="E17" s="16" t="s">
        <v>52</v>
      </c>
      <c r="F17" s="16" t="s">
        <v>36</v>
      </c>
      <c r="G17" s="38">
        <v>6</v>
      </c>
      <c r="H17" s="38">
        <v>18</v>
      </c>
      <c r="I17" s="15">
        <v>8452</v>
      </c>
      <c r="J17" s="15">
        <v>12761</v>
      </c>
      <c r="K17" s="93">
        <v>1672</v>
      </c>
      <c r="L17" s="93">
        <v>2490</v>
      </c>
      <c r="M17" s="65">
        <f>(I17/J17*100)-100</f>
        <v>-33.766946164093724</v>
      </c>
      <c r="N17" s="15">
        <f>I17/H17</f>
        <v>469.55555555555554</v>
      </c>
      <c r="O17" s="39">
        <v>18</v>
      </c>
      <c r="P17" s="15">
        <v>9339</v>
      </c>
      <c r="Q17" s="15">
        <v>14564</v>
      </c>
      <c r="R17" s="15">
        <v>1884</v>
      </c>
      <c r="S17" s="15">
        <v>2922</v>
      </c>
      <c r="T17" s="65">
        <f>(P17/Q17*100)-100</f>
        <v>-35.87613293051359</v>
      </c>
      <c r="U17" s="76">
        <v>264948</v>
      </c>
      <c r="V17" s="15">
        <f>P17/O17</f>
        <v>518.8333333333334</v>
      </c>
      <c r="W17" s="76">
        <f>SUM(U17,P17)</f>
        <v>274287</v>
      </c>
      <c r="X17" s="76">
        <v>55746</v>
      </c>
      <c r="Y17" s="77">
        <f>SUM(X17,R17)</f>
        <v>57630</v>
      </c>
    </row>
    <row r="18" spans="1:25" ht="13.5" customHeight="1">
      <c r="A18" s="73">
        <v>5</v>
      </c>
      <c r="B18" s="73">
        <v>3</v>
      </c>
      <c r="C18" s="4" t="s">
        <v>71</v>
      </c>
      <c r="D18" s="4" t="s">
        <v>72</v>
      </c>
      <c r="E18" s="16" t="s">
        <v>45</v>
      </c>
      <c r="F18" s="16" t="s">
        <v>53</v>
      </c>
      <c r="G18" s="38">
        <v>4</v>
      </c>
      <c r="H18" s="38">
        <v>11</v>
      </c>
      <c r="I18" s="15">
        <v>4929</v>
      </c>
      <c r="J18" s="15">
        <v>15652</v>
      </c>
      <c r="K18" s="95">
        <v>839</v>
      </c>
      <c r="L18" s="95">
        <v>2681</v>
      </c>
      <c r="M18" s="65">
        <f>(I18/J18*100)-100</f>
        <v>-68.50881676463072</v>
      </c>
      <c r="N18" s="15">
        <f>I18/H18</f>
        <v>448.09090909090907</v>
      </c>
      <c r="O18" s="74">
        <v>11</v>
      </c>
      <c r="P18" s="75">
        <v>7173</v>
      </c>
      <c r="Q18" s="75">
        <v>20056</v>
      </c>
      <c r="R18" s="75">
        <v>1319</v>
      </c>
      <c r="S18" s="75">
        <v>3617</v>
      </c>
      <c r="T18" s="65">
        <f>(P18/Q18*100)-100</f>
        <v>-64.23514160351017</v>
      </c>
      <c r="U18" s="76">
        <v>229391</v>
      </c>
      <c r="V18" s="15">
        <f>P18/O18</f>
        <v>652.0909090909091</v>
      </c>
      <c r="W18" s="76">
        <f>SUM(U18,P18)</f>
        <v>236564</v>
      </c>
      <c r="X18" s="76">
        <v>42528</v>
      </c>
      <c r="Y18" s="77">
        <f>SUM(X18,R18)</f>
        <v>43847</v>
      </c>
    </row>
    <row r="19" spans="1:25" ht="12.75">
      <c r="A19" s="73">
        <v>6</v>
      </c>
      <c r="B19" s="73" t="s">
        <v>68</v>
      </c>
      <c r="C19" s="4" t="s">
        <v>98</v>
      </c>
      <c r="D19" s="4" t="s">
        <v>99</v>
      </c>
      <c r="E19" s="16" t="s">
        <v>45</v>
      </c>
      <c r="F19" s="16" t="s">
        <v>44</v>
      </c>
      <c r="G19" s="38">
        <v>1</v>
      </c>
      <c r="H19" s="38">
        <v>4</v>
      </c>
      <c r="I19" s="15">
        <v>4909</v>
      </c>
      <c r="J19" s="15"/>
      <c r="K19" s="15">
        <v>1001</v>
      </c>
      <c r="L19" s="15"/>
      <c r="M19" s="65"/>
      <c r="N19" s="15">
        <f>I19/H19</f>
        <v>1227.25</v>
      </c>
      <c r="O19" s="39">
        <v>4</v>
      </c>
      <c r="P19" s="15">
        <v>7079</v>
      </c>
      <c r="Q19" s="15">
        <v>778</v>
      </c>
      <c r="R19" s="15">
        <v>1652</v>
      </c>
      <c r="S19" s="15">
        <v>147</v>
      </c>
      <c r="T19" s="65"/>
      <c r="U19" s="76">
        <v>778</v>
      </c>
      <c r="V19" s="15">
        <f>P19/O19</f>
        <v>1769.75</v>
      </c>
      <c r="W19" s="76">
        <f>SUM(U19,P19)</f>
        <v>7857</v>
      </c>
      <c r="X19" s="76">
        <v>153</v>
      </c>
      <c r="Y19" s="77">
        <f>SUM(X19,R19)</f>
        <v>1805</v>
      </c>
    </row>
    <row r="20" spans="1:25" ht="12.75">
      <c r="A20" s="73">
        <v>7</v>
      </c>
      <c r="B20" s="73">
        <v>6</v>
      </c>
      <c r="C20" s="4" t="s">
        <v>75</v>
      </c>
      <c r="D20" s="4" t="s">
        <v>76</v>
      </c>
      <c r="E20" s="16" t="s">
        <v>51</v>
      </c>
      <c r="F20" s="16" t="s">
        <v>42</v>
      </c>
      <c r="G20" s="38">
        <v>4</v>
      </c>
      <c r="H20" s="38">
        <v>7</v>
      </c>
      <c r="I20" s="15">
        <v>3402</v>
      </c>
      <c r="J20" s="15">
        <v>6327</v>
      </c>
      <c r="K20" s="15">
        <v>691</v>
      </c>
      <c r="L20" s="15">
        <v>1330</v>
      </c>
      <c r="M20" s="65">
        <f>(I20/J20*100)-100</f>
        <v>-46.23044096728307</v>
      </c>
      <c r="N20" s="15">
        <f>I20/H20</f>
        <v>486</v>
      </c>
      <c r="O20" s="74">
        <v>7</v>
      </c>
      <c r="P20" s="23">
        <v>5027</v>
      </c>
      <c r="Q20" s="23">
        <v>10943</v>
      </c>
      <c r="R20" s="23">
        <v>1109</v>
      </c>
      <c r="S20" s="23">
        <v>2672</v>
      </c>
      <c r="T20" s="65">
        <f>(P20/Q20*100)-100</f>
        <v>-54.06195741569954</v>
      </c>
      <c r="U20" s="76">
        <v>73823</v>
      </c>
      <c r="V20" s="15">
        <f>P20/O20</f>
        <v>718.1428571428571</v>
      </c>
      <c r="W20" s="76">
        <f>SUM(U20,P20)</f>
        <v>78850</v>
      </c>
      <c r="X20" s="76">
        <v>16444</v>
      </c>
      <c r="Y20" s="77">
        <f>SUM(X20,R20)</f>
        <v>17553</v>
      </c>
    </row>
    <row r="21" spans="1:25" ht="12.75">
      <c r="A21" s="73">
        <v>8</v>
      </c>
      <c r="B21" s="73" t="s">
        <v>68</v>
      </c>
      <c r="C21" s="4" t="s">
        <v>96</v>
      </c>
      <c r="D21" s="4" t="s">
        <v>97</v>
      </c>
      <c r="E21" s="16" t="s">
        <v>45</v>
      </c>
      <c r="F21" s="16" t="s">
        <v>91</v>
      </c>
      <c r="G21" s="38">
        <v>1</v>
      </c>
      <c r="H21" s="38">
        <v>3</v>
      </c>
      <c r="I21" s="15">
        <v>3369</v>
      </c>
      <c r="J21" s="15"/>
      <c r="K21" s="15">
        <v>654</v>
      </c>
      <c r="L21" s="15"/>
      <c r="M21" s="65"/>
      <c r="N21" s="15">
        <f>I21/H21</f>
        <v>1123</v>
      </c>
      <c r="O21" s="74">
        <v>3</v>
      </c>
      <c r="P21" s="15">
        <v>4911</v>
      </c>
      <c r="Q21" s="15">
        <v>294</v>
      </c>
      <c r="R21" s="15">
        <v>1030</v>
      </c>
      <c r="S21" s="15">
        <v>447</v>
      </c>
      <c r="T21" s="65"/>
      <c r="U21" s="76">
        <v>294</v>
      </c>
      <c r="V21" s="15">
        <f>P21/O21</f>
        <v>1637</v>
      </c>
      <c r="W21" s="76">
        <f>SUM(U21,P21)</f>
        <v>5205</v>
      </c>
      <c r="X21" s="76">
        <v>447</v>
      </c>
      <c r="Y21" s="77">
        <f>SUM(X21,R21)</f>
        <v>1477</v>
      </c>
    </row>
    <row r="22" spans="1:25" ht="12.75">
      <c r="A22" s="73">
        <v>9</v>
      </c>
      <c r="B22" s="73">
        <v>7</v>
      </c>
      <c r="C22" s="4" t="s">
        <v>73</v>
      </c>
      <c r="D22" s="4" t="s">
        <v>74</v>
      </c>
      <c r="E22" s="16" t="s">
        <v>48</v>
      </c>
      <c r="F22" s="16" t="s">
        <v>49</v>
      </c>
      <c r="G22" s="38">
        <v>4</v>
      </c>
      <c r="H22" s="38">
        <v>6</v>
      </c>
      <c r="I22" s="25">
        <v>3006</v>
      </c>
      <c r="J22" s="25">
        <v>6248</v>
      </c>
      <c r="K22" s="87">
        <v>616</v>
      </c>
      <c r="L22" s="87">
        <v>1318</v>
      </c>
      <c r="M22" s="65">
        <f>(I22/J22*100)-100</f>
        <v>-51.888604353393085</v>
      </c>
      <c r="N22" s="15">
        <f>I22/H22</f>
        <v>501</v>
      </c>
      <c r="O22" s="74">
        <v>6</v>
      </c>
      <c r="P22" s="23">
        <v>4412</v>
      </c>
      <c r="Q22" s="23">
        <v>8608</v>
      </c>
      <c r="R22" s="23">
        <v>992</v>
      </c>
      <c r="S22" s="23">
        <v>1985</v>
      </c>
      <c r="T22" s="65">
        <f>(P22/Q22*100)-100</f>
        <v>-48.7453531598513</v>
      </c>
      <c r="U22" s="76">
        <v>62103</v>
      </c>
      <c r="V22" s="15">
        <f>P22/O22</f>
        <v>735.3333333333334</v>
      </c>
      <c r="W22" s="76">
        <f>SUM(U22,P22)</f>
        <v>66515</v>
      </c>
      <c r="X22" s="76">
        <v>13822</v>
      </c>
      <c r="Y22" s="77">
        <f>SUM(X22,R22)</f>
        <v>14814</v>
      </c>
    </row>
    <row r="23" spans="1:25" ht="12.75">
      <c r="A23" s="73">
        <v>10</v>
      </c>
      <c r="B23" s="73">
        <v>8</v>
      </c>
      <c r="C23" s="4" t="s">
        <v>81</v>
      </c>
      <c r="D23" s="4" t="s">
        <v>82</v>
      </c>
      <c r="E23" s="16" t="s">
        <v>83</v>
      </c>
      <c r="F23" s="16" t="s">
        <v>42</v>
      </c>
      <c r="G23" s="38">
        <v>3</v>
      </c>
      <c r="H23" s="38">
        <v>4</v>
      </c>
      <c r="I23" s="25">
        <v>2309</v>
      </c>
      <c r="J23" s="25">
        <v>6262</v>
      </c>
      <c r="K23" s="76">
        <v>441</v>
      </c>
      <c r="L23" s="76">
        <v>1174</v>
      </c>
      <c r="M23" s="65">
        <f>(I23/J23*100)-100</f>
        <v>-63.12679655062281</v>
      </c>
      <c r="N23" s="15">
        <f>I23/H23</f>
        <v>577.25</v>
      </c>
      <c r="O23" s="39">
        <v>4</v>
      </c>
      <c r="P23" s="15">
        <v>3455</v>
      </c>
      <c r="Q23" s="15">
        <v>8246</v>
      </c>
      <c r="R23" s="15">
        <v>703</v>
      </c>
      <c r="S23" s="15">
        <v>1626</v>
      </c>
      <c r="T23" s="65">
        <f>(P23/Q23*100)-100</f>
        <v>-58.100897404802325</v>
      </c>
      <c r="U23" s="76">
        <v>34116</v>
      </c>
      <c r="V23" s="15">
        <f>P23/O23</f>
        <v>863.75</v>
      </c>
      <c r="W23" s="76">
        <f>SUM(U23,P23)</f>
        <v>37571</v>
      </c>
      <c r="X23" s="78">
        <v>6825</v>
      </c>
      <c r="Y23" s="77">
        <f>SUM(X23,R23)</f>
        <v>7528</v>
      </c>
    </row>
    <row r="24" spans="1:25" ht="12.75">
      <c r="A24" s="73">
        <v>11</v>
      </c>
      <c r="B24" s="73">
        <v>9</v>
      </c>
      <c r="C24" s="4" t="s">
        <v>90</v>
      </c>
      <c r="D24" s="4" t="s">
        <v>90</v>
      </c>
      <c r="E24" s="16" t="s">
        <v>45</v>
      </c>
      <c r="F24" s="16" t="s">
        <v>36</v>
      </c>
      <c r="G24" s="38">
        <v>1</v>
      </c>
      <c r="H24" s="38">
        <v>6</v>
      </c>
      <c r="I24" s="25">
        <v>1892</v>
      </c>
      <c r="J24" s="25">
        <v>5723</v>
      </c>
      <c r="K24" s="81">
        <v>381</v>
      </c>
      <c r="L24" s="81">
        <v>1154</v>
      </c>
      <c r="M24" s="65">
        <f>(I24/J24*100)-100</f>
        <v>-66.94041586580465</v>
      </c>
      <c r="N24" s="15">
        <f>I24/H24</f>
        <v>315.3333333333333</v>
      </c>
      <c r="O24" s="38">
        <v>6</v>
      </c>
      <c r="P24" s="23">
        <v>2883</v>
      </c>
      <c r="Q24" s="23">
        <v>7763</v>
      </c>
      <c r="R24" s="23">
        <v>633</v>
      </c>
      <c r="S24" s="23">
        <v>1698</v>
      </c>
      <c r="T24" s="65">
        <f>(P24/Q24*100)-100</f>
        <v>-62.86229550431534</v>
      </c>
      <c r="U24" s="76">
        <v>8476</v>
      </c>
      <c r="V24" s="15">
        <f>P24/O24</f>
        <v>480.5</v>
      </c>
      <c r="W24" s="76">
        <f>SUM(U24,P24)</f>
        <v>11359</v>
      </c>
      <c r="X24" s="78">
        <v>1847</v>
      </c>
      <c r="Y24" s="77">
        <f>SUM(X24,R24)</f>
        <v>2480</v>
      </c>
    </row>
    <row r="25" spans="1:25" ht="12.75" customHeight="1">
      <c r="A25" s="52">
        <v>12</v>
      </c>
      <c r="B25" s="73">
        <v>10</v>
      </c>
      <c r="C25" s="92" t="s">
        <v>77</v>
      </c>
      <c r="D25" s="92" t="s">
        <v>78</v>
      </c>
      <c r="E25" s="16" t="s">
        <v>52</v>
      </c>
      <c r="F25" s="16" t="s">
        <v>36</v>
      </c>
      <c r="G25" s="38">
        <v>4</v>
      </c>
      <c r="H25" s="38">
        <v>7</v>
      </c>
      <c r="I25" s="25">
        <v>1715</v>
      </c>
      <c r="J25" s="25">
        <v>4285</v>
      </c>
      <c r="K25" s="25">
        <v>358</v>
      </c>
      <c r="L25" s="25">
        <v>887</v>
      </c>
      <c r="M25" s="65">
        <f>(I25/J25*100)-100</f>
        <v>-59.97666277712952</v>
      </c>
      <c r="N25" s="15">
        <f>I25/H25</f>
        <v>245</v>
      </c>
      <c r="O25" s="74">
        <v>7</v>
      </c>
      <c r="P25" s="15">
        <v>2233</v>
      </c>
      <c r="Q25" s="15">
        <v>5225</v>
      </c>
      <c r="R25" s="25">
        <v>490</v>
      </c>
      <c r="S25" s="25">
        <v>1147</v>
      </c>
      <c r="T25" s="65">
        <f>(P25/Q25*100)-100</f>
        <v>-57.26315789473684</v>
      </c>
      <c r="U25" s="78">
        <v>49039</v>
      </c>
      <c r="V25" s="15">
        <f>P25/O25</f>
        <v>319</v>
      </c>
      <c r="W25" s="76">
        <f>SUM(U25,P25)</f>
        <v>51272</v>
      </c>
      <c r="X25" s="76">
        <v>10811</v>
      </c>
      <c r="Y25" s="77">
        <f>SUM(X25,R25)</f>
        <v>11301</v>
      </c>
    </row>
    <row r="26" spans="1:25" ht="12.75" customHeight="1">
      <c r="A26" s="73">
        <v>13</v>
      </c>
      <c r="B26" s="73">
        <v>11</v>
      </c>
      <c r="C26" s="4" t="s">
        <v>58</v>
      </c>
      <c r="D26" s="4" t="s">
        <v>59</v>
      </c>
      <c r="E26" s="16" t="s">
        <v>51</v>
      </c>
      <c r="F26" s="16" t="s">
        <v>42</v>
      </c>
      <c r="G26" s="38">
        <v>9</v>
      </c>
      <c r="H26" s="38">
        <v>8</v>
      </c>
      <c r="I26" s="15">
        <v>1282</v>
      </c>
      <c r="J26" s="15">
        <v>3369</v>
      </c>
      <c r="K26" s="23">
        <v>234</v>
      </c>
      <c r="L26" s="23">
        <v>669</v>
      </c>
      <c r="M26" s="65">
        <f>(I26/J26*100)-100</f>
        <v>-61.94716533095874</v>
      </c>
      <c r="N26" s="15">
        <f>I26/H26</f>
        <v>160.25</v>
      </c>
      <c r="O26" s="38">
        <v>8</v>
      </c>
      <c r="P26" s="23">
        <v>1986</v>
      </c>
      <c r="Q26" s="23">
        <v>4414</v>
      </c>
      <c r="R26" s="23">
        <v>374</v>
      </c>
      <c r="S26" s="23">
        <v>894</v>
      </c>
      <c r="T26" s="65">
        <f>(P26/Q26*100)-100</f>
        <v>-55.006796556411416</v>
      </c>
      <c r="U26" s="78">
        <v>285357</v>
      </c>
      <c r="V26" s="15">
        <f>P26/O26</f>
        <v>248.25</v>
      </c>
      <c r="W26" s="76">
        <f>SUM(U26,P26)</f>
        <v>287343</v>
      </c>
      <c r="X26" s="76">
        <v>59523</v>
      </c>
      <c r="Y26" s="77">
        <f>SUM(X26,R26)</f>
        <v>59897</v>
      </c>
    </row>
    <row r="27" spans="1:25" ht="12.75">
      <c r="A27" s="73">
        <v>14</v>
      </c>
      <c r="B27" s="52">
        <v>12</v>
      </c>
      <c r="C27" s="92" t="s">
        <v>69</v>
      </c>
      <c r="D27" s="92" t="s">
        <v>70</v>
      </c>
      <c r="E27" s="16" t="s">
        <v>51</v>
      </c>
      <c r="F27" s="16" t="s">
        <v>42</v>
      </c>
      <c r="G27" s="38">
        <v>5</v>
      </c>
      <c r="H27" s="38">
        <v>7</v>
      </c>
      <c r="I27" s="25">
        <v>1101</v>
      </c>
      <c r="J27" s="25">
        <v>2606</v>
      </c>
      <c r="K27" s="15">
        <v>244</v>
      </c>
      <c r="L27" s="15">
        <v>561</v>
      </c>
      <c r="M27" s="65">
        <f>(I27/J27*100)-100</f>
        <v>-57.75134305448964</v>
      </c>
      <c r="N27" s="15">
        <f>I27/H27</f>
        <v>157.28571428571428</v>
      </c>
      <c r="O27" s="38">
        <v>7</v>
      </c>
      <c r="P27" s="15">
        <v>1495</v>
      </c>
      <c r="Q27" s="15">
        <v>2954</v>
      </c>
      <c r="R27" s="15">
        <v>351</v>
      </c>
      <c r="S27" s="15">
        <v>660</v>
      </c>
      <c r="T27" s="65">
        <f>(P27/Q27*100)-100</f>
        <v>-49.3906567366283</v>
      </c>
      <c r="U27" s="88">
        <v>78929</v>
      </c>
      <c r="V27" s="15">
        <f>P27/O27</f>
        <v>213.57142857142858</v>
      </c>
      <c r="W27" s="76">
        <f>SUM(U27,P27)</f>
        <v>80424</v>
      </c>
      <c r="X27" s="78">
        <v>17856</v>
      </c>
      <c r="Y27" s="77">
        <f>SUM(X27,R27)</f>
        <v>18207</v>
      </c>
    </row>
    <row r="28" spans="1:25" ht="12.75">
      <c r="A28" s="73">
        <v>15</v>
      </c>
      <c r="B28" s="73">
        <v>14</v>
      </c>
      <c r="C28" s="4" t="s">
        <v>62</v>
      </c>
      <c r="D28" s="4" t="s">
        <v>63</v>
      </c>
      <c r="E28" s="16" t="s">
        <v>43</v>
      </c>
      <c r="F28" s="16" t="s">
        <v>44</v>
      </c>
      <c r="G28" s="38">
        <v>8</v>
      </c>
      <c r="H28" s="38">
        <v>11</v>
      </c>
      <c r="I28" s="25">
        <v>840</v>
      </c>
      <c r="J28" s="25">
        <v>1098</v>
      </c>
      <c r="K28" s="15">
        <v>181</v>
      </c>
      <c r="L28" s="15">
        <v>230</v>
      </c>
      <c r="M28" s="65">
        <f>(I28/J28*100)-100</f>
        <v>-23.497267759562845</v>
      </c>
      <c r="N28" s="15">
        <f>I28/H28</f>
        <v>76.36363636363636</v>
      </c>
      <c r="O28" s="39">
        <v>11</v>
      </c>
      <c r="P28" s="15">
        <v>1220</v>
      </c>
      <c r="Q28" s="15">
        <v>1361</v>
      </c>
      <c r="R28" s="15">
        <v>298</v>
      </c>
      <c r="S28" s="15">
        <v>281</v>
      </c>
      <c r="T28" s="65">
        <f>(P28/Q28*100)-100</f>
        <v>-10.360029390154295</v>
      </c>
      <c r="U28" s="76">
        <v>34484</v>
      </c>
      <c r="V28" s="15">
        <f>P28/O28</f>
        <v>110.9090909090909</v>
      </c>
      <c r="W28" s="76">
        <f>SUM(U28,P28)</f>
        <v>35704</v>
      </c>
      <c r="X28" s="78">
        <v>7049</v>
      </c>
      <c r="Y28" s="77">
        <f>SUM(X28,R28)</f>
        <v>7347</v>
      </c>
    </row>
    <row r="29" spans="1:25" ht="12.75">
      <c r="A29" s="73">
        <v>16</v>
      </c>
      <c r="B29" s="73">
        <v>15</v>
      </c>
      <c r="C29" s="94" t="s">
        <v>88</v>
      </c>
      <c r="D29" s="4" t="s">
        <v>89</v>
      </c>
      <c r="E29" s="16" t="s">
        <v>45</v>
      </c>
      <c r="F29" s="16" t="s">
        <v>91</v>
      </c>
      <c r="G29" s="38">
        <v>7</v>
      </c>
      <c r="H29" s="38">
        <v>9</v>
      </c>
      <c r="I29" s="25">
        <v>600</v>
      </c>
      <c r="J29" s="25">
        <v>794</v>
      </c>
      <c r="K29" s="25">
        <v>104</v>
      </c>
      <c r="L29" s="25">
        <v>165</v>
      </c>
      <c r="M29" s="65">
        <f>(I29/J29*100)-100</f>
        <v>-24.433249370277082</v>
      </c>
      <c r="N29" s="15">
        <f>I29/H29</f>
        <v>66.66666666666667</v>
      </c>
      <c r="O29" s="74">
        <v>9</v>
      </c>
      <c r="P29" s="23">
        <v>1099</v>
      </c>
      <c r="Q29" s="23">
        <v>1026</v>
      </c>
      <c r="R29" s="23">
        <v>216</v>
      </c>
      <c r="S29" s="23">
        <v>216</v>
      </c>
      <c r="T29" s="65">
        <f>(P29/Q29*100)-100</f>
        <v>7.115009746588697</v>
      </c>
      <c r="U29" s="76">
        <v>43682</v>
      </c>
      <c r="V29" s="15">
        <f>P29/O29</f>
        <v>122.11111111111111</v>
      </c>
      <c r="W29" s="76">
        <f>SUM(U29,P29)</f>
        <v>44781</v>
      </c>
      <c r="X29" s="76">
        <v>10388</v>
      </c>
      <c r="Y29" s="77">
        <f>SUM(X29,R29)</f>
        <v>10604</v>
      </c>
    </row>
    <row r="30" spans="1:25" ht="12.75">
      <c r="A30" s="73">
        <v>17</v>
      </c>
      <c r="B30" s="73">
        <v>16</v>
      </c>
      <c r="C30" s="4" t="s">
        <v>56</v>
      </c>
      <c r="D30" s="4" t="s">
        <v>57</v>
      </c>
      <c r="E30" s="16" t="s">
        <v>48</v>
      </c>
      <c r="F30" s="16" t="s">
        <v>49</v>
      </c>
      <c r="G30" s="38">
        <v>10</v>
      </c>
      <c r="H30" s="38">
        <v>10</v>
      </c>
      <c r="I30" s="25">
        <v>244</v>
      </c>
      <c r="J30" s="25">
        <v>595</v>
      </c>
      <c r="K30" s="15">
        <v>45</v>
      </c>
      <c r="L30" s="15">
        <v>114</v>
      </c>
      <c r="M30" s="65">
        <f>(I30/J30*100)-100</f>
        <v>-58.991596638655466</v>
      </c>
      <c r="N30" s="15">
        <f>I30/H30</f>
        <v>24.4</v>
      </c>
      <c r="O30" s="39">
        <v>10</v>
      </c>
      <c r="P30" s="15">
        <v>288</v>
      </c>
      <c r="Q30" s="15">
        <v>657</v>
      </c>
      <c r="R30" s="15">
        <v>102</v>
      </c>
      <c r="S30" s="15">
        <v>216</v>
      </c>
      <c r="T30" s="65">
        <f>(P30/Q30*100)-100</f>
        <v>-56.16438356164384</v>
      </c>
      <c r="U30" s="76">
        <v>111225</v>
      </c>
      <c r="V30" s="15">
        <f>P30/O30</f>
        <v>28.8</v>
      </c>
      <c r="W30" s="76">
        <f>SUM(U30,P30)</f>
        <v>111513</v>
      </c>
      <c r="X30" s="76">
        <v>25160</v>
      </c>
      <c r="Y30" s="77">
        <f>SUM(X30,R30)</f>
        <v>25262</v>
      </c>
    </row>
    <row r="31" spans="1:25" ht="12.75">
      <c r="A31" s="73">
        <v>18</v>
      </c>
      <c r="B31" s="51">
        <v>20</v>
      </c>
      <c r="C31" s="4" t="s">
        <v>60</v>
      </c>
      <c r="D31" s="4" t="s">
        <v>61</v>
      </c>
      <c r="E31" s="16" t="s">
        <v>45</v>
      </c>
      <c r="F31" s="16" t="s">
        <v>44</v>
      </c>
      <c r="G31" s="38">
        <v>9</v>
      </c>
      <c r="H31" s="38">
        <v>6</v>
      </c>
      <c r="I31" s="25">
        <v>269</v>
      </c>
      <c r="J31" s="25">
        <v>212</v>
      </c>
      <c r="K31" s="25">
        <v>73</v>
      </c>
      <c r="L31" s="25">
        <v>54</v>
      </c>
      <c r="M31" s="65">
        <f>(I31/J31*100)-100</f>
        <v>26.886792452830193</v>
      </c>
      <c r="N31" s="15">
        <f>I31/H31</f>
        <v>44.833333333333336</v>
      </c>
      <c r="O31" s="74">
        <v>6</v>
      </c>
      <c r="P31" s="15">
        <v>269</v>
      </c>
      <c r="Q31" s="15">
        <v>212</v>
      </c>
      <c r="R31" s="15">
        <v>73</v>
      </c>
      <c r="S31" s="15">
        <v>54</v>
      </c>
      <c r="T31" s="65">
        <f>(P31/Q31*100)-100</f>
        <v>26.886792452830193</v>
      </c>
      <c r="U31" s="82">
        <v>163591</v>
      </c>
      <c r="V31" s="15">
        <f>P31/O31</f>
        <v>44.833333333333336</v>
      </c>
      <c r="W31" s="76">
        <f>SUM(U31,P31)</f>
        <v>163860</v>
      </c>
      <c r="X31" s="76">
        <v>33724</v>
      </c>
      <c r="Y31" s="77">
        <f>SUM(X31,R31)</f>
        <v>33797</v>
      </c>
    </row>
    <row r="32" spans="1:25" ht="12.75">
      <c r="A32" s="73">
        <v>19</v>
      </c>
      <c r="B32" s="73">
        <v>17</v>
      </c>
      <c r="C32" s="4" t="s">
        <v>64</v>
      </c>
      <c r="D32" s="4" t="s">
        <v>65</v>
      </c>
      <c r="E32" s="16" t="s">
        <v>45</v>
      </c>
      <c r="F32" s="16" t="s">
        <v>44</v>
      </c>
      <c r="G32" s="38">
        <v>7</v>
      </c>
      <c r="H32" s="38">
        <v>3</v>
      </c>
      <c r="I32" s="15">
        <v>226</v>
      </c>
      <c r="J32" s="15">
        <v>572</v>
      </c>
      <c r="K32" s="15">
        <v>73</v>
      </c>
      <c r="L32" s="15">
        <v>141</v>
      </c>
      <c r="M32" s="65">
        <f>(I32/J32*100)-100</f>
        <v>-60.48951048951049</v>
      </c>
      <c r="N32" s="15">
        <f>I32/H32</f>
        <v>75.33333333333333</v>
      </c>
      <c r="O32" s="74">
        <v>3</v>
      </c>
      <c r="P32" s="15">
        <v>226</v>
      </c>
      <c r="Q32" s="15">
        <v>641</v>
      </c>
      <c r="R32" s="15">
        <v>73</v>
      </c>
      <c r="S32" s="15">
        <v>158</v>
      </c>
      <c r="T32" s="65">
        <v>1</v>
      </c>
      <c r="U32" s="82">
        <v>36500</v>
      </c>
      <c r="V32" s="15">
        <f>P32/O32</f>
        <v>75.33333333333333</v>
      </c>
      <c r="W32" s="76">
        <f>SUM(U32,P32)</f>
        <v>36726</v>
      </c>
      <c r="X32" s="76">
        <v>8797</v>
      </c>
      <c r="Y32" s="77">
        <f>SUM(X32,R32)</f>
        <v>8870</v>
      </c>
    </row>
    <row r="33" spans="1:25" ht="13.5" thickBot="1">
      <c r="A33" s="51">
        <v>20</v>
      </c>
      <c r="B33" s="73">
        <v>13</v>
      </c>
      <c r="C33" s="4" t="s">
        <v>54</v>
      </c>
      <c r="D33" s="4" t="s">
        <v>55</v>
      </c>
      <c r="E33" s="16" t="s">
        <v>48</v>
      </c>
      <c r="F33" s="16" t="s">
        <v>49</v>
      </c>
      <c r="G33" s="38">
        <v>15</v>
      </c>
      <c r="H33" s="38">
        <v>13</v>
      </c>
      <c r="I33" s="23">
        <v>164</v>
      </c>
      <c r="J33" s="23">
        <v>1218</v>
      </c>
      <c r="K33" s="91">
        <v>32</v>
      </c>
      <c r="L33" s="91">
        <v>213</v>
      </c>
      <c r="M33" s="65">
        <f>(I33/J33*100)-100</f>
        <v>-86.5353037766831</v>
      </c>
      <c r="N33" s="15">
        <f>I33/H33</f>
        <v>12.615384615384615</v>
      </c>
      <c r="O33" s="74">
        <v>13</v>
      </c>
      <c r="P33" s="15">
        <v>164</v>
      </c>
      <c r="Q33" s="15">
        <v>1531</v>
      </c>
      <c r="R33" s="15">
        <v>32</v>
      </c>
      <c r="S33" s="15">
        <v>300</v>
      </c>
      <c r="T33" s="65">
        <f>(P33/Q33*100)-100</f>
        <v>-89.28804702808623</v>
      </c>
      <c r="U33" s="82">
        <v>179919</v>
      </c>
      <c r="V33" s="15">
        <f>P33/O33</f>
        <v>12.615384615384615</v>
      </c>
      <c r="W33" s="76">
        <f>SUM(U33,P33)</f>
        <v>180083</v>
      </c>
      <c r="X33" s="76">
        <v>39624</v>
      </c>
      <c r="Y33" s="77">
        <f>SUM(X33,R33)</f>
        <v>39656</v>
      </c>
    </row>
    <row r="34" spans="1:25" s="37" customFormat="1" ht="12.75" thickBot="1">
      <c r="A34" s="34"/>
      <c r="B34" s="35"/>
      <c r="C34" s="41" t="s">
        <v>37</v>
      </c>
      <c r="D34" s="41"/>
      <c r="E34" s="35"/>
      <c r="F34" s="35"/>
      <c r="G34" s="35"/>
      <c r="H34" s="35">
        <f>SUM(H14:H33)</f>
        <v>167</v>
      </c>
      <c r="I34" s="32">
        <f>SUM(I14:I33)</f>
        <v>142187</v>
      </c>
      <c r="J34" s="32">
        <v>232940</v>
      </c>
      <c r="K34" s="32">
        <f>SUM(K14:K33)</f>
        <v>28843</v>
      </c>
      <c r="L34" s="32">
        <v>44683</v>
      </c>
      <c r="M34" s="69">
        <f>(I34/J34*100)-100</f>
        <v>-38.95981797887869</v>
      </c>
      <c r="N34" s="33">
        <f>I34/H34</f>
        <v>851.4191616766467</v>
      </c>
      <c r="O34" s="35">
        <f>SUM(O14:O33)</f>
        <v>167</v>
      </c>
      <c r="P34" s="32">
        <f>SUM(P14:P33)</f>
        <v>189521</v>
      </c>
      <c r="Q34" s="32">
        <v>348995</v>
      </c>
      <c r="R34" s="32">
        <f>SUM(R14:R33)</f>
        <v>40765</v>
      </c>
      <c r="S34" s="32">
        <v>70166</v>
      </c>
      <c r="T34" s="69">
        <f>(P34/Q34*100)-100</f>
        <v>-45.69521053310219</v>
      </c>
      <c r="U34" s="79">
        <f>SUM(U14:U33)</f>
        <v>2245751</v>
      </c>
      <c r="V34" s="33">
        <f>P34/O34</f>
        <v>1134.8562874251497</v>
      </c>
      <c r="W34" s="76">
        <f>SUM(U34,P34)</f>
        <v>2435272</v>
      </c>
      <c r="X34" s="80">
        <f>SUM(X14:X33)</f>
        <v>486287</v>
      </c>
      <c r="Y34" s="36">
        <f>SUM(Y14:Y33)</f>
        <v>527052</v>
      </c>
    </row>
    <row r="35" spans="9:12" ht="12.75">
      <c r="I35" s="24"/>
      <c r="J35" s="24"/>
      <c r="K35" s="24"/>
      <c r="L35" s="24"/>
    </row>
    <row r="37" spans="3:5" ht="12.75">
      <c r="C37" s="24"/>
      <c r="D37" s="24"/>
      <c r="E37" s="24"/>
    </row>
    <row r="38" spans="3:5" ht="12.75">
      <c r="C38" s="24"/>
      <c r="D38" s="24"/>
      <c r="E38" s="24"/>
    </row>
    <row r="39" spans="3:6" ht="12.75">
      <c r="C39" s="24"/>
      <c r="D39" s="24"/>
      <c r="E39" s="24"/>
      <c r="F39" s="24"/>
    </row>
    <row r="40" spans="3:6" ht="12.75">
      <c r="C40" s="24"/>
      <c r="D40" s="24"/>
      <c r="E40" s="24"/>
      <c r="F40" s="24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69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F15" sqref="F15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9" hidden="1" customWidth="1"/>
    <col min="22" max="22" width="9.7109375" style="29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6" t="s">
        <v>39</v>
      </c>
      <c r="J1" s="1"/>
      <c r="K1" s="46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1"/>
      <c r="E3" s="1"/>
      <c r="F3" s="1"/>
      <c r="G3" s="1"/>
      <c r="H3" s="1"/>
      <c r="I3" s="1"/>
      <c r="J3" s="1"/>
      <c r="K3" s="13" t="s">
        <v>0</v>
      </c>
      <c r="L3" s="13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9"/>
      <c r="B4" s="9"/>
      <c r="C4" s="19" t="s">
        <v>1</v>
      </c>
      <c r="D4" s="89"/>
      <c r="E4" s="7"/>
      <c r="F4" s="9"/>
      <c r="G4" s="20" t="s">
        <v>2</v>
      </c>
      <c r="H4" s="21"/>
      <c r="I4" s="21"/>
      <c r="J4" s="21"/>
      <c r="K4" s="67" t="str">
        <f>'WEEKLY COMPETITIVE REPORT'!K4</f>
        <v>26 - Nov</v>
      </c>
      <c r="L4" s="21"/>
      <c r="M4" s="63"/>
      <c r="N4" s="27"/>
      <c r="O4" s="9"/>
      <c r="P4" s="9"/>
      <c r="Q4" s="9"/>
      <c r="R4" s="9"/>
      <c r="S4" s="9"/>
      <c r="T4" s="9"/>
      <c r="U4" s="30"/>
      <c r="V4" s="30"/>
      <c r="W4" s="61" t="s">
        <v>3</v>
      </c>
      <c r="X4" s="62" t="s">
        <v>0</v>
      </c>
      <c r="Y4" s="72">
        <f>'WEEKLY COMPETITIVE REPORT'!Y4</f>
        <v>0.7601</v>
      </c>
    </row>
    <row r="5" spans="1:25" s="2" customFormat="1" ht="11.25">
      <c r="A5" s="9"/>
      <c r="B5" s="9"/>
      <c r="C5" s="9" t="s">
        <v>0</v>
      </c>
      <c r="D5" s="9"/>
      <c r="E5" s="9"/>
      <c r="F5" s="9"/>
      <c r="G5" s="3" t="s">
        <v>4</v>
      </c>
      <c r="H5" s="8"/>
      <c r="I5" s="8"/>
      <c r="J5" s="8"/>
      <c r="K5" s="68" t="str">
        <f>'WEEKLY COMPETITIVE REPORT'!K5</f>
        <v>25 - Nov</v>
      </c>
      <c r="L5" s="8"/>
      <c r="M5" s="64"/>
      <c r="N5" s="27"/>
      <c r="O5" s="9"/>
      <c r="P5" s="9"/>
      <c r="Q5" s="9"/>
      <c r="R5" s="9"/>
      <c r="S5" s="9"/>
      <c r="T5" s="9"/>
      <c r="U5" s="30"/>
      <c r="V5" s="30"/>
      <c r="W5" s="44"/>
      <c r="X5" s="9"/>
      <c r="Y5" s="45"/>
    </row>
    <row r="6" spans="1:25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27"/>
      <c r="M6" s="9"/>
      <c r="N6" s="9"/>
      <c r="O6" s="27"/>
      <c r="P6" s="9"/>
      <c r="Q6" s="9"/>
      <c r="R6" s="9"/>
      <c r="S6" s="9"/>
      <c r="T6" s="9"/>
      <c r="U6" s="30"/>
      <c r="V6" s="30"/>
      <c r="W6" s="44"/>
      <c r="X6" s="9"/>
      <c r="Y6" s="45"/>
    </row>
    <row r="7" spans="1:25" s="2" customFormat="1" ht="12.75">
      <c r="A7" s="9"/>
      <c r="B7" s="9" t="s">
        <v>8</v>
      </c>
      <c r="C7" s="9" t="s">
        <v>28</v>
      </c>
      <c r="D7" s="9"/>
      <c r="E7" s="9"/>
      <c r="F7" s="9"/>
      <c r="G7" s="9"/>
      <c r="H7" s="42" t="str">
        <f>'WEEKLY COMPETITIVE REPORT'!H7</f>
        <v>Week </v>
      </c>
      <c r="I7" s="9"/>
      <c r="J7" s="10" t="s">
        <v>7</v>
      </c>
      <c r="K7" s="42">
        <f>'WEEKLY COMPETITIVE REPORT'!K7</f>
        <v>48</v>
      </c>
      <c r="L7" s="10" t="s">
        <v>7</v>
      </c>
      <c r="M7" s="9"/>
      <c r="N7" s="9"/>
      <c r="O7" s="42"/>
      <c r="P7" s="9"/>
      <c r="Q7" s="10" t="s">
        <v>7</v>
      </c>
      <c r="R7" s="9"/>
      <c r="S7" s="10" t="s">
        <v>7</v>
      </c>
      <c r="T7" s="9"/>
      <c r="U7" s="10" t="s">
        <v>7</v>
      </c>
      <c r="V7" s="10"/>
      <c r="W7" s="43"/>
      <c r="X7" s="10" t="s">
        <v>7</v>
      </c>
      <c r="Y7" s="28"/>
    </row>
    <row r="8" spans="1:25" ht="12.75">
      <c r="A8" s="10"/>
      <c r="B8" s="9" t="s">
        <v>29</v>
      </c>
      <c r="C8" s="11" t="s">
        <v>10</v>
      </c>
      <c r="D8" s="11"/>
      <c r="E8" s="10"/>
      <c r="F8" s="10"/>
      <c r="G8" s="10"/>
      <c r="H8" s="10"/>
      <c r="I8" s="10"/>
      <c r="J8" s="10" t="s">
        <v>9</v>
      </c>
      <c r="K8" s="42"/>
      <c r="L8" s="10" t="s">
        <v>9</v>
      </c>
      <c r="M8" s="9"/>
      <c r="N8" s="9"/>
      <c r="O8" s="42"/>
      <c r="P8" s="14"/>
      <c r="Q8" s="10" t="s">
        <v>9</v>
      </c>
      <c r="R8" s="10"/>
      <c r="S8" s="10" t="s">
        <v>9</v>
      </c>
      <c r="T8" s="10"/>
      <c r="U8" s="10" t="s">
        <v>9</v>
      </c>
      <c r="V8" s="10"/>
      <c r="W8" s="43" t="s">
        <v>5</v>
      </c>
      <c r="X8" s="10" t="s">
        <v>9</v>
      </c>
      <c r="Y8" s="28">
        <f>'WEEKLY COMPETITIVE REPORT'!Y8</f>
        <v>40514</v>
      </c>
    </row>
    <row r="9" spans="1:25" ht="12.75">
      <c r="A9" s="9"/>
      <c r="B9" s="11"/>
      <c r="C9" s="12" t="s">
        <v>30</v>
      </c>
      <c r="D9" s="12"/>
      <c r="E9" s="9"/>
      <c r="F9" s="9"/>
      <c r="G9" s="9" t="s">
        <v>0</v>
      </c>
      <c r="H9" s="60" t="s">
        <v>47</v>
      </c>
      <c r="I9" s="10"/>
      <c r="J9" s="10" t="s">
        <v>11</v>
      </c>
      <c r="K9" s="10"/>
      <c r="L9" s="10" t="s">
        <v>11</v>
      </c>
      <c r="M9" s="10"/>
      <c r="N9" s="10"/>
      <c r="O9" s="10"/>
      <c r="P9" s="10"/>
      <c r="Q9" s="10" t="s">
        <v>11</v>
      </c>
      <c r="R9" s="10"/>
      <c r="S9" s="10" t="s">
        <v>11</v>
      </c>
      <c r="T9" s="10"/>
      <c r="U9" s="10" t="s">
        <v>11</v>
      </c>
      <c r="V9" s="10"/>
      <c r="W9" s="10"/>
      <c r="X9" s="10" t="s">
        <v>11</v>
      </c>
      <c r="Y9" s="18"/>
    </row>
    <row r="10" spans="1:25" ht="12.75">
      <c r="A10" s="9"/>
      <c r="B10" s="9"/>
      <c r="C10" s="11"/>
      <c r="D10" s="11"/>
      <c r="E10" s="9"/>
      <c r="F10" s="9"/>
      <c r="G10" s="9"/>
      <c r="H10" s="10"/>
      <c r="I10" s="10"/>
      <c r="J10" s="10" t="s">
        <v>12</v>
      </c>
      <c r="K10" s="10"/>
      <c r="L10" s="10" t="s">
        <v>12</v>
      </c>
      <c r="M10" s="10"/>
      <c r="N10" s="10"/>
      <c r="O10" s="10"/>
      <c r="P10" s="17"/>
      <c r="Q10" s="10" t="s">
        <v>12</v>
      </c>
      <c r="R10" s="10"/>
      <c r="S10" s="10" t="s">
        <v>12</v>
      </c>
      <c r="T10" s="10"/>
      <c r="U10" s="10" t="s">
        <v>12</v>
      </c>
      <c r="V10" s="10"/>
      <c r="W10" s="10"/>
      <c r="X10" s="10" t="s">
        <v>12</v>
      </c>
      <c r="Y10" s="10"/>
    </row>
    <row r="11" spans="1:25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31"/>
      <c r="V11" s="31"/>
      <c r="W11" s="10"/>
      <c r="X11" s="10"/>
      <c r="Y11" s="10"/>
    </row>
    <row r="12" spans="1:25" ht="12.75">
      <c r="A12" s="47" t="s">
        <v>13</v>
      </c>
      <c r="B12" s="48" t="s">
        <v>14</v>
      </c>
      <c r="C12" s="48"/>
      <c r="D12" s="48"/>
      <c r="E12" s="48"/>
      <c r="F12" s="48" t="s">
        <v>35</v>
      </c>
      <c r="G12" s="48" t="s">
        <v>15</v>
      </c>
      <c r="H12" s="48" t="s">
        <v>16</v>
      </c>
      <c r="I12" s="48" t="s">
        <v>33</v>
      </c>
      <c r="J12" s="48" t="s">
        <v>31</v>
      </c>
      <c r="K12" s="48" t="s">
        <v>33</v>
      </c>
      <c r="L12" s="48" t="s">
        <v>31</v>
      </c>
      <c r="M12" s="48" t="s">
        <v>17</v>
      </c>
      <c r="N12" s="49" t="s">
        <v>40</v>
      </c>
      <c r="O12" s="48" t="s">
        <v>16</v>
      </c>
      <c r="P12" s="48" t="s">
        <v>32</v>
      </c>
      <c r="Q12" s="48" t="s">
        <v>34</v>
      </c>
      <c r="R12" s="48" t="s">
        <v>32</v>
      </c>
      <c r="S12" s="48" t="s">
        <v>18</v>
      </c>
      <c r="T12" s="48" t="s">
        <v>17</v>
      </c>
      <c r="U12" s="49" t="s">
        <v>20</v>
      </c>
      <c r="V12" s="49" t="s">
        <v>40</v>
      </c>
      <c r="W12" s="48" t="s">
        <v>19</v>
      </c>
      <c r="X12" s="48" t="s">
        <v>20</v>
      </c>
      <c r="Y12" s="50" t="s">
        <v>19</v>
      </c>
    </row>
    <row r="13" spans="1:25" ht="13.5" thickBot="1">
      <c r="A13" s="53" t="s">
        <v>15</v>
      </c>
      <c r="B13" s="54" t="s">
        <v>15</v>
      </c>
      <c r="C13" s="54" t="s">
        <v>21</v>
      </c>
      <c r="D13" s="54" t="s">
        <v>50</v>
      </c>
      <c r="E13" s="54" t="s">
        <v>22</v>
      </c>
      <c r="F13" s="54" t="s">
        <v>22</v>
      </c>
      <c r="G13" s="54" t="s">
        <v>16</v>
      </c>
      <c r="H13" s="54" t="s">
        <v>23</v>
      </c>
      <c r="I13" s="54" t="s">
        <v>24</v>
      </c>
      <c r="J13" s="54" t="s">
        <v>27</v>
      </c>
      <c r="K13" s="54" t="s">
        <v>25</v>
      </c>
      <c r="L13" s="54" t="s">
        <v>25</v>
      </c>
      <c r="M13" s="54" t="s">
        <v>26</v>
      </c>
      <c r="N13" s="55" t="s">
        <v>41</v>
      </c>
      <c r="O13" s="54" t="s">
        <v>23</v>
      </c>
      <c r="P13" s="54" t="s">
        <v>24</v>
      </c>
      <c r="Q13" s="54" t="s">
        <v>24</v>
      </c>
      <c r="R13" s="54" t="s">
        <v>25</v>
      </c>
      <c r="S13" s="54" t="s">
        <v>25</v>
      </c>
      <c r="T13" s="54" t="s">
        <v>26</v>
      </c>
      <c r="U13" s="55" t="s">
        <v>24</v>
      </c>
      <c r="V13" s="55" t="s">
        <v>41</v>
      </c>
      <c r="W13" s="54" t="s">
        <v>24</v>
      </c>
      <c r="X13" s="54" t="s">
        <v>25</v>
      </c>
      <c r="Y13" s="56" t="s">
        <v>25</v>
      </c>
    </row>
    <row r="14" spans="1:25" ht="12.75">
      <c r="A14" s="51">
        <v>1</v>
      </c>
      <c r="B14" s="4">
        <f>'WEEKLY COMPETITIVE REPORT'!B14</f>
        <v>1</v>
      </c>
      <c r="C14" s="4" t="str">
        <f>'WEEKLY COMPETITIVE REPORT'!C14</f>
        <v>GREMO MI PO SVOJE</v>
      </c>
      <c r="D14" s="4" t="str">
        <f>'WEEKLY COMPETITIVE REPORT'!D14</f>
        <v>GREMO MI PO SVOJE</v>
      </c>
      <c r="E14" s="4" t="str">
        <f>'WEEKLY COMPETITIVE REPORT'!E14</f>
        <v>DOMEST</v>
      </c>
      <c r="F14" s="4" t="str">
        <f>'WEEKLY COMPETITIVE REPORT'!F14</f>
        <v>Cinemania</v>
      </c>
      <c r="G14" s="38">
        <f>'WEEKLY COMPETITIVE REPORT'!G14</f>
        <v>3</v>
      </c>
      <c r="H14" s="38">
        <f>'WEEKLY COMPETITIVE REPORT'!H14</f>
        <v>11</v>
      </c>
      <c r="I14" s="15">
        <f>'WEEKLY COMPETITIVE REPORT'!I14/Y4</f>
        <v>65976.84515195369</v>
      </c>
      <c r="J14" s="15">
        <f>'WEEKLY COMPETITIVE REPORT'!J14/Y4</f>
        <v>145332.19313248256</v>
      </c>
      <c r="K14" s="23">
        <f>'WEEKLY COMPETITIVE REPORT'!K14</f>
        <v>10609</v>
      </c>
      <c r="L14" s="23">
        <f>'WEEKLY COMPETITIVE REPORT'!L14</f>
        <v>23638</v>
      </c>
      <c r="M14" s="65">
        <f>'WEEKLY COMPETITIVE REPORT'!M14</f>
        <v>-54.60273203762209</v>
      </c>
      <c r="N14" s="15">
        <f aca="true" t="shared" si="0" ref="N14:N20">I14/H14</f>
        <v>5997.895013813972</v>
      </c>
      <c r="O14" s="38">
        <f>'WEEKLY COMPETITIVE REPORT'!O14</f>
        <v>11</v>
      </c>
      <c r="P14" s="15">
        <f>'WEEKLY COMPETITIVE REPORT'!P14/Y4</f>
        <v>85967.63583738981</v>
      </c>
      <c r="Q14" s="15">
        <f>'WEEKLY COMPETITIVE REPORT'!Q14/Y4</f>
        <v>183906.06499144848</v>
      </c>
      <c r="R14" s="23">
        <f>'WEEKLY COMPETITIVE REPORT'!R14</f>
        <v>14500</v>
      </c>
      <c r="S14" s="23">
        <f>'WEEKLY COMPETITIVE REPORT'!S14</f>
        <v>31828</v>
      </c>
      <c r="T14" s="65">
        <f>'WEEKLY COMPETITIVE REPORT'!T14</f>
        <v>-53.254594490188644</v>
      </c>
      <c r="U14" s="15">
        <f>'WEEKLY COMPETITIVE REPORT'!U14/Y4</f>
        <v>533171.9510590712</v>
      </c>
      <c r="V14" s="15">
        <f aca="true" t="shared" si="1" ref="V14:V20">P14/O14</f>
        <v>7815.239621580892</v>
      </c>
      <c r="W14" s="26">
        <f aca="true" t="shared" si="2" ref="W14:W20">P14+U14</f>
        <v>619139.5868964611</v>
      </c>
      <c r="X14" s="23">
        <f>'WEEKLY COMPETITIVE REPORT'!X14</f>
        <v>95450</v>
      </c>
      <c r="Y14" s="57">
        <f>'WEEKLY COMPETITIVE REPORT'!Y14</f>
        <v>109950</v>
      </c>
    </row>
    <row r="15" spans="1:25" ht="12.75">
      <c r="A15" s="51">
        <v>2</v>
      </c>
      <c r="B15" s="4">
        <f>'WEEKLY COMPETITIVE REPORT'!B15</f>
        <v>2</v>
      </c>
      <c r="C15" s="4" t="str">
        <f>'WEEKLY COMPETITIVE REPORT'!C15</f>
        <v>HARRY POTTER AND THE DEATHLY HOLLOWS - PART 1</v>
      </c>
      <c r="D15" s="4" t="str">
        <f>'WEEKLY COMPETITIVE REPORT'!D15</f>
        <v>HARRY POTTER IN SVETINJE SMRTI - 1.DEL</v>
      </c>
      <c r="E15" s="4" t="str">
        <f>'WEEKLY COMPETITIVE REPORT'!E15</f>
        <v>WB</v>
      </c>
      <c r="F15" s="4" t="str">
        <f>'WEEKLY COMPETITIVE REPORT'!F15</f>
        <v>Blitz</v>
      </c>
      <c r="G15" s="38">
        <f>'WEEKLY COMPETITIVE REPORT'!G15</f>
        <v>1</v>
      </c>
      <c r="H15" s="38">
        <f>'WEEKLY COMPETITIVE REPORT'!H15</f>
        <v>16</v>
      </c>
      <c r="I15" s="15">
        <f>'WEEKLY COMPETITIVE REPORT'!I15/Y4</f>
        <v>60257.86080778845</v>
      </c>
      <c r="J15" s="15">
        <f>'WEEKLY COMPETITIVE REPORT'!J15/Y4</f>
        <v>130882.77858176555</v>
      </c>
      <c r="K15" s="23">
        <f>'WEEKLY COMPETITIVE REPORT'!K15</f>
        <v>9069</v>
      </c>
      <c r="L15" s="23">
        <f>'WEEKLY COMPETITIVE REPORT'!L15</f>
        <v>20315</v>
      </c>
      <c r="M15" s="65">
        <f>'WEEKLY COMPETITIVE REPORT'!M15</f>
        <v>-53.960435848980744</v>
      </c>
      <c r="N15" s="15">
        <f t="shared" si="0"/>
        <v>3766.116300486778</v>
      </c>
      <c r="O15" s="38">
        <f>'WEEKLY COMPETITIVE REPORT'!O15</f>
        <v>16</v>
      </c>
      <c r="P15" s="15">
        <f>'WEEKLY COMPETITIVE REPORT'!P15/Y4</f>
        <v>79851.33535061176</v>
      </c>
      <c r="Q15" s="15">
        <f>'WEEKLY COMPETITIVE REPORT'!Q15/Y4</f>
        <v>183279.8316011051</v>
      </c>
      <c r="R15" s="23">
        <f>'WEEKLY COMPETITIVE REPORT'!R15</f>
        <v>12656</v>
      </c>
      <c r="S15" s="23">
        <f>'WEEKLY COMPETITIVE REPORT'!S15</f>
        <v>30091</v>
      </c>
      <c r="T15" s="65">
        <f>'WEEKLY COMPETITIVE REPORT'!T15</f>
        <v>-56.43201182964734</v>
      </c>
      <c r="U15" s="15">
        <f>'WEEKLY COMPETITIVE REPORT'!U15/Y4</f>
        <v>187643.73108801473</v>
      </c>
      <c r="V15" s="15">
        <f t="shared" si="1"/>
        <v>4990.708459413235</v>
      </c>
      <c r="W15" s="26">
        <f t="shared" si="2"/>
        <v>267495.0664386265</v>
      </c>
      <c r="X15" s="23">
        <f>'WEEKLY COMPETITIVE REPORT'!X15</f>
        <v>30811</v>
      </c>
      <c r="Y15" s="57">
        <f>'WEEKLY COMPETITIVE REPORT'!Y15</f>
        <v>43467</v>
      </c>
    </row>
    <row r="16" spans="1:25" ht="12.75">
      <c r="A16" s="51">
        <v>3</v>
      </c>
      <c r="B16" s="4">
        <f>'WEEKLY COMPETITIVE REPORT'!B16</f>
        <v>4</v>
      </c>
      <c r="C16" s="4" t="str">
        <f>'WEEKLY COMPETITIVE REPORT'!C16</f>
        <v>EASY A</v>
      </c>
      <c r="D16" s="4" t="str">
        <f>'WEEKLY COMPETITIVE REPORT'!D16</f>
        <v>LAHKA PUNCA</v>
      </c>
      <c r="E16" s="4" t="str">
        <f>'WEEKLY COMPETITIVE REPORT'!E16</f>
        <v>SONY</v>
      </c>
      <c r="F16" s="4" t="str">
        <f>'WEEKLY COMPETITIVE REPORT'!F16</f>
        <v>CF</v>
      </c>
      <c r="G16" s="38">
        <f>'WEEKLY COMPETITIVE REPORT'!G16</f>
        <v>2</v>
      </c>
      <c r="H16" s="38">
        <f>'WEEKLY COMPETITIVE REPORT'!H16</f>
        <v>7</v>
      </c>
      <c r="I16" s="15">
        <f>'WEEKLY COMPETITIVE REPORT'!I16/Y4</f>
        <v>9902.644388896199</v>
      </c>
      <c r="J16" s="15">
        <f>'WEEKLY COMPETITIVE REPORT'!J16/Y4</f>
        <v>19114.590185501907</v>
      </c>
      <c r="K16" s="23">
        <f>'WEEKLY COMPETITIVE REPORT'!K16</f>
        <v>1526</v>
      </c>
      <c r="L16" s="23">
        <f>'WEEKLY COMPETITIVE REPORT'!L16</f>
        <v>3013</v>
      </c>
      <c r="M16" s="65">
        <f>'WEEKLY COMPETITIVE REPORT'!M16</f>
        <v>-48.193268635143504</v>
      </c>
      <c r="N16" s="15">
        <f t="shared" si="0"/>
        <v>1414.6634841280284</v>
      </c>
      <c r="O16" s="38">
        <f>'WEEKLY COMPETITIVE REPORT'!O16</f>
        <v>7</v>
      </c>
      <c r="P16" s="15">
        <f>'WEEKLY COMPETITIVE REPORT'!P16/Y4</f>
        <v>13449.546112353637</v>
      </c>
      <c r="Q16" s="15">
        <f>'WEEKLY COMPETITIVE REPORT'!Q16/Y4</f>
        <v>24763.846862254966</v>
      </c>
      <c r="R16" s="23">
        <f>'WEEKLY COMPETITIVE REPORT'!R16</f>
        <v>2278</v>
      </c>
      <c r="S16" s="23">
        <f>'WEEKLY COMPETITIVE REPORT'!S16</f>
        <v>4196</v>
      </c>
      <c r="T16" s="65">
        <f>'WEEKLY COMPETITIVE REPORT'!T16</f>
        <v>-45.688784997078045</v>
      </c>
      <c r="U16" s="15">
        <f>'WEEKLY COMPETITIVE REPORT'!U16/Y4</f>
        <v>54208.65675569004</v>
      </c>
      <c r="V16" s="15">
        <f t="shared" si="1"/>
        <v>1921.3637303362339</v>
      </c>
      <c r="W16" s="26">
        <f t="shared" si="2"/>
        <v>67658.20286804368</v>
      </c>
      <c r="X16" s="23">
        <f>'WEEKLY COMPETITIVE REPORT'!X16</f>
        <v>9282</v>
      </c>
      <c r="Y16" s="57">
        <f>'WEEKLY COMPETITIVE REPORT'!Y16</f>
        <v>11560</v>
      </c>
    </row>
    <row r="17" spans="1:25" ht="12.75">
      <c r="A17" s="51">
        <v>4</v>
      </c>
      <c r="B17" s="4">
        <f>'WEEKLY COMPETITIVE REPORT'!B17</f>
        <v>5</v>
      </c>
      <c r="C17" s="4" t="str">
        <f>'WEEKLY COMPETITIVE REPORT'!C17</f>
        <v>DESPICABLE ME</v>
      </c>
      <c r="D17" s="4" t="str">
        <f>'WEEKLY COMPETITIVE REPORT'!D17</f>
        <v>JAZ BARABA</v>
      </c>
      <c r="E17" s="4" t="str">
        <f>'WEEKLY COMPETITIVE REPORT'!E17</f>
        <v>UNI</v>
      </c>
      <c r="F17" s="4" t="str">
        <f>'WEEKLY COMPETITIVE REPORT'!F17</f>
        <v>Karantanija</v>
      </c>
      <c r="G17" s="38">
        <f>'WEEKLY COMPETITIVE REPORT'!G17</f>
        <v>6</v>
      </c>
      <c r="H17" s="38">
        <f>'WEEKLY COMPETITIVE REPORT'!H17</f>
        <v>18</v>
      </c>
      <c r="I17" s="15">
        <f>'WEEKLY COMPETITIVE REPORT'!I17/Y4</f>
        <v>11119.589527693724</v>
      </c>
      <c r="J17" s="15">
        <f>'WEEKLY COMPETITIVE REPORT'!J17/Y4</f>
        <v>16788.580449940797</v>
      </c>
      <c r="K17" s="23">
        <f>'WEEKLY COMPETITIVE REPORT'!K17</f>
        <v>1672</v>
      </c>
      <c r="L17" s="23">
        <f>'WEEKLY COMPETITIVE REPORT'!L17</f>
        <v>2490</v>
      </c>
      <c r="M17" s="65">
        <f>'WEEKLY COMPETITIVE REPORT'!M17</f>
        <v>-33.766946164093724</v>
      </c>
      <c r="N17" s="15">
        <f t="shared" si="0"/>
        <v>617.7549737607625</v>
      </c>
      <c r="O17" s="38">
        <f>'WEEKLY COMPETITIVE REPORT'!O17</f>
        <v>18</v>
      </c>
      <c r="P17" s="15">
        <f>'WEEKLY COMPETITIVE REPORT'!P17/Y4</f>
        <v>12286.541244573082</v>
      </c>
      <c r="Q17" s="15">
        <f>'WEEKLY COMPETITIVE REPORT'!Q17/Y4</f>
        <v>19160.636758321274</v>
      </c>
      <c r="R17" s="23">
        <f>'WEEKLY COMPETITIVE REPORT'!R17</f>
        <v>1884</v>
      </c>
      <c r="S17" s="23">
        <f>'WEEKLY COMPETITIVE REPORT'!S17</f>
        <v>2922</v>
      </c>
      <c r="T17" s="65">
        <f>'WEEKLY COMPETITIVE REPORT'!T17</f>
        <v>-35.87613293051359</v>
      </c>
      <c r="U17" s="15">
        <f>'WEEKLY COMPETITIVE REPORT'!U17/Y4</f>
        <v>348569.9250098671</v>
      </c>
      <c r="V17" s="15">
        <f t="shared" si="1"/>
        <v>682.5856246985045</v>
      </c>
      <c r="W17" s="26">
        <f t="shared" si="2"/>
        <v>360856.4662544402</v>
      </c>
      <c r="X17" s="23">
        <f>'WEEKLY COMPETITIVE REPORT'!X17</f>
        <v>55746</v>
      </c>
      <c r="Y17" s="57">
        <f>'WEEKLY COMPETITIVE REPORT'!Y17</f>
        <v>57630</v>
      </c>
    </row>
    <row r="18" spans="1:25" ht="13.5" customHeight="1">
      <c r="A18" s="51">
        <v>5</v>
      </c>
      <c r="B18" s="4">
        <f>'WEEKLY COMPETITIVE REPORT'!B18</f>
        <v>3</v>
      </c>
      <c r="C18" s="4" t="str">
        <f>'WEEKLY COMPETITIVE REPORT'!C18</f>
        <v>SAW 7 3D</v>
      </c>
      <c r="D18" s="4" t="str">
        <f>'WEEKLY COMPETITIVE REPORT'!D18</f>
        <v>ZAGA 7 3D</v>
      </c>
      <c r="E18" s="4" t="str">
        <f>'WEEKLY COMPETITIVE REPORT'!E18</f>
        <v>INDEP</v>
      </c>
      <c r="F18" s="4" t="str">
        <f>'WEEKLY COMPETITIVE REPORT'!F18</f>
        <v>Cinemania</v>
      </c>
      <c r="G18" s="38">
        <f>'WEEKLY COMPETITIVE REPORT'!G18</f>
        <v>4</v>
      </c>
      <c r="H18" s="38">
        <f>'WEEKLY COMPETITIVE REPORT'!H18</f>
        <v>11</v>
      </c>
      <c r="I18" s="15">
        <f>'WEEKLY COMPETITIVE REPORT'!I18/Y4</f>
        <v>6484.673069332983</v>
      </c>
      <c r="J18" s="15">
        <f>'WEEKLY COMPETITIVE REPORT'!J18/Y4</f>
        <v>20592.02736482042</v>
      </c>
      <c r="K18" s="23">
        <f>'WEEKLY COMPETITIVE REPORT'!K18</f>
        <v>839</v>
      </c>
      <c r="L18" s="23">
        <f>'WEEKLY COMPETITIVE REPORT'!L18</f>
        <v>2681</v>
      </c>
      <c r="M18" s="65">
        <f>'WEEKLY COMPETITIVE REPORT'!M18</f>
        <v>-68.50881676463072</v>
      </c>
      <c r="N18" s="15">
        <f t="shared" si="0"/>
        <v>589.5157335757257</v>
      </c>
      <c r="O18" s="38">
        <f>'WEEKLY COMPETITIVE REPORT'!O18</f>
        <v>11</v>
      </c>
      <c r="P18" s="15">
        <f>'WEEKLY COMPETITIVE REPORT'!P18/Y4</f>
        <v>9436.916195237469</v>
      </c>
      <c r="Q18" s="15">
        <f>'WEEKLY COMPETITIVE REPORT'!Q18/Y4</f>
        <v>26386.00184186291</v>
      </c>
      <c r="R18" s="23">
        <f>'WEEKLY COMPETITIVE REPORT'!R18</f>
        <v>1319</v>
      </c>
      <c r="S18" s="23">
        <f>'WEEKLY COMPETITIVE REPORT'!S18</f>
        <v>3617</v>
      </c>
      <c r="T18" s="65">
        <f>'WEEKLY COMPETITIVE REPORT'!T18</f>
        <v>-64.23514160351017</v>
      </c>
      <c r="U18" s="15">
        <f>'WEEKLY COMPETITIVE REPORT'!U18/Y4</f>
        <v>301790.5538744902</v>
      </c>
      <c r="V18" s="15">
        <f t="shared" si="1"/>
        <v>857.9014722943153</v>
      </c>
      <c r="W18" s="26">
        <f t="shared" si="2"/>
        <v>311227.4700697277</v>
      </c>
      <c r="X18" s="23">
        <f>'WEEKLY COMPETITIVE REPORT'!X18</f>
        <v>42528</v>
      </c>
      <c r="Y18" s="57">
        <f>'WEEKLY COMPETITIVE REPORT'!Y18</f>
        <v>43847</v>
      </c>
    </row>
    <row r="19" spans="1:25" ht="12.75">
      <c r="A19" s="51">
        <v>6</v>
      </c>
      <c r="B19" s="4" t="str">
        <f>'WEEKLY COMPETITIVE REPORT'!B19</f>
        <v>New</v>
      </c>
      <c r="C19" s="4" t="str">
        <f>'WEEKLY COMPETITIVE REPORT'!C19</f>
        <v>HEARTBREAKER (L'ARNACOEUR)</v>
      </c>
      <c r="D19" s="4" t="str">
        <f>'WEEKLY COMPETITIVE REPORT'!D19</f>
        <v>LOMILEC SRC</v>
      </c>
      <c r="E19" s="4" t="str">
        <f>'WEEKLY COMPETITIVE REPORT'!E19</f>
        <v>INDEP</v>
      </c>
      <c r="F19" s="4" t="str">
        <f>'WEEKLY COMPETITIVE REPORT'!F19</f>
        <v>Blitz</v>
      </c>
      <c r="G19" s="38">
        <f>'WEEKLY COMPETITIVE REPORT'!G19</f>
        <v>1</v>
      </c>
      <c r="H19" s="38">
        <f>'WEEKLY COMPETITIVE REPORT'!H19</f>
        <v>4</v>
      </c>
      <c r="I19" s="15">
        <f>'WEEKLY COMPETITIVE REPORT'!I19/Y4</f>
        <v>6458.3607420076305</v>
      </c>
      <c r="J19" s="15">
        <f>'WEEKLY COMPETITIVE REPORT'!J19/Y4</f>
        <v>0</v>
      </c>
      <c r="K19" s="23">
        <f>'WEEKLY COMPETITIVE REPORT'!K19</f>
        <v>1001</v>
      </c>
      <c r="L19" s="23">
        <f>'WEEKLY COMPETITIVE REPORT'!L19</f>
        <v>0</v>
      </c>
      <c r="M19" s="65">
        <f>'WEEKLY COMPETITIVE REPORT'!M19</f>
        <v>0</v>
      </c>
      <c r="N19" s="15">
        <f t="shared" si="0"/>
        <v>1614.5901855019076</v>
      </c>
      <c r="O19" s="38">
        <f>'WEEKLY COMPETITIVE REPORT'!O19</f>
        <v>4</v>
      </c>
      <c r="P19" s="15">
        <f>'WEEKLY COMPETITIVE REPORT'!P19/Y4</f>
        <v>9313.248256808314</v>
      </c>
      <c r="Q19" s="15">
        <f>'WEEKLY COMPETITIVE REPORT'!Q19/Y4</f>
        <v>1023.54953295619</v>
      </c>
      <c r="R19" s="23">
        <f>'WEEKLY COMPETITIVE REPORT'!R19</f>
        <v>1652</v>
      </c>
      <c r="S19" s="23">
        <f>'WEEKLY COMPETITIVE REPORT'!S19</f>
        <v>147</v>
      </c>
      <c r="T19" s="65">
        <f>'WEEKLY COMPETITIVE REPORT'!T19</f>
        <v>0</v>
      </c>
      <c r="U19" s="15">
        <f>'WEEKLY COMPETITIVE REPORT'!U19/Y4</f>
        <v>1023.54953295619</v>
      </c>
      <c r="V19" s="15">
        <f t="shared" si="1"/>
        <v>2328.3120642020785</v>
      </c>
      <c r="W19" s="26">
        <f t="shared" si="2"/>
        <v>10336.797789764503</v>
      </c>
      <c r="X19" s="23">
        <f>'WEEKLY COMPETITIVE REPORT'!X19</f>
        <v>153</v>
      </c>
      <c r="Y19" s="57">
        <f>'WEEKLY COMPETITIVE REPORT'!Y19</f>
        <v>1805</v>
      </c>
    </row>
    <row r="20" spans="1:25" ht="12.75">
      <c r="A20" s="52">
        <v>7</v>
      </c>
      <c r="B20" s="4">
        <f>'WEEKLY COMPETITIVE REPORT'!B20</f>
        <v>6</v>
      </c>
      <c r="C20" s="4" t="str">
        <f>'WEEKLY COMPETITIVE REPORT'!C20</f>
        <v>THE SOCIAL NETWORK</v>
      </c>
      <c r="D20" s="4" t="str">
        <f>'WEEKLY COMPETITIVE REPORT'!D20</f>
        <v>SOCIALNO OMREZJE</v>
      </c>
      <c r="E20" s="4" t="str">
        <f>'WEEKLY COMPETITIVE REPORT'!E20</f>
        <v>SONY</v>
      </c>
      <c r="F20" s="4" t="str">
        <f>'WEEKLY COMPETITIVE REPORT'!F20</f>
        <v>CF</v>
      </c>
      <c r="G20" s="38">
        <f>'WEEKLY COMPETITIVE REPORT'!G20</f>
        <v>4</v>
      </c>
      <c r="H20" s="38">
        <f>'WEEKLY COMPETITIVE REPORT'!H20</f>
        <v>7</v>
      </c>
      <c r="I20" s="15">
        <f>'WEEKLY COMPETITIVE REPORT'!I20/Y4</f>
        <v>4475.726878042363</v>
      </c>
      <c r="J20" s="15">
        <f>'WEEKLY COMPETITIVE REPORT'!J20/Y4</f>
        <v>8323.904749375082</v>
      </c>
      <c r="K20" s="23">
        <f>'WEEKLY COMPETITIVE REPORT'!K20</f>
        <v>691</v>
      </c>
      <c r="L20" s="23">
        <f>'WEEKLY COMPETITIVE REPORT'!L20</f>
        <v>1330</v>
      </c>
      <c r="M20" s="65">
        <f>'WEEKLY COMPETITIVE REPORT'!M20</f>
        <v>-46.23044096728307</v>
      </c>
      <c r="N20" s="15">
        <f t="shared" si="0"/>
        <v>639.3895540060519</v>
      </c>
      <c r="O20" s="38">
        <f>'WEEKLY COMPETITIVE REPORT'!O20</f>
        <v>7</v>
      </c>
      <c r="P20" s="15">
        <f>'WEEKLY COMPETITIVE REPORT'!P20/Y4</f>
        <v>6613.603473227207</v>
      </c>
      <c r="Q20" s="15">
        <f>'WEEKLY COMPETITIVE REPORT'!Q20/Y4</f>
        <v>14396.789896066308</v>
      </c>
      <c r="R20" s="23">
        <f>'WEEKLY COMPETITIVE REPORT'!R20</f>
        <v>1109</v>
      </c>
      <c r="S20" s="23">
        <f>'WEEKLY COMPETITIVE REPORT'!S20</f>
        <v>2672</v>
      </c>
      <c r="T20" s="65">
        <f>'WEEKLY COMPETITIVE REPORT'!T20</f>
        <v>-54.06195741569954</v>
      </c>
      <c r="U20" s="15">
        <f>'WEEKLY COMPETITIVE REPORT'!U20/Y4</f>
        <v>97122.74700697277</v>
      </c>
      <c r="V20" s="15">
        <f t="shared" si="1"/>
        <v>944.8004961753153</v>
      </c>
      <c r="W20" s="26">
        <f t="shared" si="2"/>
        <v>103736.35048019998</v>
      </c>
      <c r="X20" s="23">
        <f>'WEEKLY COMPETITIVE REPORT'!X20</f>
        <v>16444</v>
      </c>
      <c r="Y20" s="57">
        <f>'WEEKLY COMPETITIVE REPORT'!Y20</f>
        <v>17553</v>
      </c>
    </row>
    <row r="21" spans="1:25" ht="12.75">
      <c r="A21" s="51">
        <v>8</v>
      </c>
      <c r="B21" s="4" t="str">
        <f>'WEEKLY COMPETITIVE REPORT'!B21</f>
        <v>New</v>
      </c>
      <c r="C21" s="4" t="str">
        <f>'WEEKLY COMPETITIVE REPORT'!C21</f>
        <v>THE ROMANTICS</v>
      </c>
      <c r="D21" s="4" t="str">
        <f>'WEEKLY COMPETITIVE REPORT'!D21</f>
        <v>ROMANCE MED PRIJATELJI</v>
      </c>
      <c r="E21" s="4" t="str">
        <f>'WEEKLY COMPETITIVE REPORT'!E21</f>
        <v>INDEP</v>
      </c>
      <c r="F21" s="4" t="str">
        <f>'WEEKLY COMPETITIVE REPORT'!F21</f>
        <v>Kolosej</v>
      </c>
      <c r="G21" s="38">
        <f>'WEEKLY COMPETITIVE REPORT'!G21</f>
        <v>1</v>
      </c>
      <c r="H21" s="38">
        <f>'WEEKLY COMPETITIVE REPORT'!H21</f>
        <v>3</v>
      </c>
      <c r="I21" s="15">
        <f>'WEEKLY COMPETITIVE REPORT'!I21/Y4</f>
        <v>4432.311537955532</v>
      </c>
      <c r="J21" s="15">
        <f>'WEEKLY COMPETITIVE REPORT'!J21/Y4</f>
        <v>0</v>
      </c>
      <c r="K21" s="23">
        <f>'WEEKLY COMPETITIVE REPORT'!K21</f>
        <v>654</v>
      </c>
      <c r="L21" s="23">
        <f>'WEEKLY COMPETITIVE REPORT'!L21</f>
        <v>0</v>
      </c>
      <c r="M21" s="65">
        <f>'WEEKLY COMPETITIVE REPORT'!M21</f>
        <v>0</v>
      </c>
      <c r="N21" s="15">
        <f aca="true" t="shared" si="3" ref="N21:N33">I21/H21</f>
        <v>1477.4371793185107</v>
      </c>
      <c r="O21" s="38">
        <f>'WEEKLY COMPETITIVE REPORT'!O21</f>
        <v>3</v>
      </c>
      <c r="P21" s="15">
        <f>'WEEKLY COMPETITIVE REPORT'!P21/Y4</f>
        <v>6460.9919747401655</v>
      </c>
      <c r="Q21" s="15">
        <f>'WEEKLY COMPETITIVE REPORT'!Q21/Y4</f>
        <v>386.79121168267335</v>
      </c>
      <c r="R21" s="23">
        <f>'WEEKLY COMPETITIVE REPORT'!R21</f>
        <v>1030</v>
      </c>
      <c r="S21" s="23">
        <f>'WEEKLY COMPETITIVE REPORT'!S21</f>
        <v>447</v>
      </c>
      <c r="T21" s="65">
        <f>'WEEKLY COMPETITIVE REPORT'!T21</f>
        <v>0</v>
      </c>
      <c r="U21" s="15">
        <f>'WEEKLY COMPETITIVE REPORT'!U21/Y4</f>
        <v>386.79121168267335</v>
      </c>
      <c r="V21" s="15">
        <f aca="true" t="shared" si="4" ref="V21:V33">P21/O21</f>
        <v>2153.663991580055</v>
      </c>
      <c r="W21" s="26">
        <f aca="true" t="shared" si="5" ref="W21:W33">P21+U21</f>
        <v>6847.783186422839</v>
      </c>
      <c r="X21" s="23">
        <f>'WEEKLY COMPETITIVE REPORT'!X21</f>
        <v>447</v>
      </c>
      <c r="Y21" s="57">
        <f>'WEEKLY COMPETITIVE REPORT'!Y21</f>
        <v>1477</v>
      </c>
    </row>
    <row r="22" spans="1:25" ht="12.75">
      <c r="A22" s="51">
        <v>9</v>
      </c>
      <c r="B22" s="4">
        <f>'WEEKLY COMPETITIVE REPORT'!B22</f>
        <v>7</v>
      </c>
      <c r="C22" s="4" t="str">
        <f>'WEEKLY COMPETITIVE REPORT'!C22</f>
        <v>YOU AGAIN</v>
      </c>
      <c r="D22" s="4" t="str">
        <f>'WEEKLY COMPETITIVE REPORT'!D22</f>
        <v>SPET TI</v>
      </c>
      <c r="E22" s="4" t="str">
        <f>'WEEKLY COMPETITIVE REPORT'!E22</f>
        <v>WDI</v>
      </c>
      <c r="F22" s="4" t="str">
        <f>'WEEKLY COMPETITIVE REPORT'!F22</f>
        <v>CENEX</v>
      </c>
      <c r="G22" s="38">
        <f>'WEEKLY COMPETITIVE REPORT'!G22</f>
        <v>4</v>
      </c>
      <c r="H22" s="38">
        <f>'WEEKLY COMPETITIVE REPORT'!H22</f>
        <v>6</v>
      </c>
      <c r="I22" s="15">
        <f>'WEEKLY COMPETITIVE REPORT'!I22/Y4</f>
        <v>3954.7427970003946</v>
      </c>
      <c r="J22" s="15">
        <f>'WEEKLY COMPETITIVE REPORT'!J22/Y4</f>
        <v>8219.971056439943</v>
      </c>
      <c r="K22" s="23">
        <f>'WEEKLY COMPETITIVE REPORT'!K22</f>
        <v>616</v>
      </c>
      <c r="L22" s="23">
        <f>'WEEKLY COMPETITIVE REPORT'!L22</f>
        <v>1318</v>
      </c>
      <c r="M22" s="65">
        <f>'WEEKLY COMPETITIVE REPORT'!M22</f>
        <v>-51.888604353393085</v>
      </c>
      <c r="N22" s="15">
        <f t="shared" si="3"/>
        <v>659.1237995000657</v>
      </c>
      <c r="O22" s="38">
        <f>'WEEKLY COMPETITIVE REPORT'!O22</f>
        <v>6</v>
      </c>
      <c r="P22" s="15">
        <f>'WEEKLY COMPETITIVE REPORT'!P22/Y4</f>
        <v>5804.499407972635</v>
      </c>
      <c r="Q22" s="15">
        <f>'WEEKLY COMPETITIVE REPORT'!Q22/Y4</f>
        <v>11324.825680831469</v>
      </c>
      <c r="R22" s="23">
        <f>'WEEKLY COMPETITIVE REPORT'!R22</f>
        <v>992</v>
      </c>
      <c r="S22" s="23">
        <f>'WEEKLY COMPETITIVE REPORT'!S22</f>
        <v>1985</v>
      </c>
      <c r="T22" s="65">
        <f>'WEEKLY COMPETITIVE REPORT'!T22</f>
        <v>-48.7453531598513</v>
      </c>
      <c r="U22" s="15">
        <f>'WEEKLY COMPETITIVE REPORT'!U22/Y4</f>
        <v>81703.72319431654</v>
      </c>
      <c r="V22" s="15">
        <f t="shared" si="4"/>
        <v>967.4165679954391</v>
      </c>
      <c r="W22" s="26">
        <f t="shared" si="5"/>
        <v>87508.22260228917</v>
      </c>
      <c r="X22" s="23">
        <f>'WEEKLY COMPETITIVE REPORT'!X22</f>
        <v>13822</v>
      </c>
      <c r="Y22" s="57">
        <f>'WEEKLY COMPETITIVE REPORT'!Y22</f>
        <v>14814</v>
      </c>
    </row>
    <row r="23" spans="1:25" ht="12.75">
      <c r="A23" s="51">
        <v>10</v>
      </c>
      <c r="B23" s="4">
        <f>'WEEKLY COMPETITIVE REPORT'!B23</f>
        <v>8</v>
      </c>
      <c r="C23" s="4" t="str">
        <f>'WEEKLY COMPETITIVE REPORT'!C23</f>
        <v>WALL STREET: MONEY NEVER SLEEPS</v>
      </c>
      <c r="D23" s="4" t="str">
        <f>'WEEKLY COMPETITIVE REPORT'!D23</f>
        <v>WALL STREET: DENAR NIKOLI NE SPI</v>
      </c>
      <c r="E23" s="4" t="str">
        <f>'WEEKLY COMPETITIVE REPORT'!E23</f>
        <v>FOX</v>
      </c>
      <c r="F23" s="4" t="str">
        <f>'WEEKLY COMPETITIVE REPORT'!F23</f>
        <v>CF</v>
      </c>
      <c r="G23" s="38">
        <f>'WEEKLY COMPETITIVE REPORT'!G23</f>
        <v>3</v>
      </c>
      <c r="H23" s="38">
        <f>'WEEKLY COMPETITIVE REPORT'!H23</f>
        <v>4</v>
      </c>
      <c r="I23" s="15">
        <f>'WEEKLY COMPETITIVE REPORT'!I23/Y4</f>
        <v>3037.75818971188</v>
      </c>
      <c r="J23" s="15">
        <f>'WEEKLY COMPETITIVE REPORT'!J23/Y4</f>
        <v>8238.389685567689</v>
      </c>
      <c r="K23" s="23">
        <f>'WEEKLY COMPETITIVE REPORT'!K23</f>
        <v>441</v>
      </c>
      <c r="L23" s="23">
        <f>'WEEKLY COMPETITIVE REPORT'!L23</f>
        <v>1174</v>
      </c>
      <c r="M23" s="65">
        <f>'WEEKLY COMPETITIVE REPORT'!M23</f>
        <v>-63.12679655062281</v>
      </c>
      <c r="N23" s="15">
        <f t="shared" si="3"/>
        <v>759.43954742797</v>
      </c>
      <c r="O23" s="38">
        <f>'WEEKLY COMPETITIVE REPORT'!O23</f>
        <v>4</v>
      </c>
      <c r="P23" s="15">
        <f>'WEEKLY COMPETITIVE REPORT'!P23/Y4</f>
        <v>4545.454545454545</v>
      </c>
      <c r="Q23" s="15">
        <f>'WEEKLY COMPETITIVE REPORT'!Q23/Y4</f>
        <v>10848.5725562426</v>
      </c>
      <c r="R23" s="23">
        <f>'WEEKLY COMPETITIVE REPORT'!R23</f>
        <v>703</v>
      </c>
      <c r="S23" s="23">
        <f>'WEEKLY COMPETITIVE REPORT'!S23</f>
        <v>1626</v>
      </c>
      <c r="T23" s="65">
        <f>'WEEKLY COMPETITIVE REPORT'!T23</f>
        <v>-58.100897404802325</v>
      </c>
      <c r="U23" s="15">
        <f>'WEEKLY COMPETITIVE REPORT'!U23/Y4</f>
        <v>44883.56795158532</v>
      </c>
      <c r="V23" s="15">
        <f t="shared" si="4"/>
        <v>1136.3636363636363</v>
      </c>
      <c r="W23" s="26">
        <f t="shared" si="5"/>
        <v>49429.02249703986</v>
      </c>
      <c r="X23" s="23">
        <f>'WEEKLY COMPETITIVE REPORT'!X23</f>
        <v>6825</v>
      </c>
      <c r="Y23" s="57">
        <f>'WEEKLY COMPETITIVE REPORT'!Y23</f>
        <v>7528</v>
      </c>
    </row>
    <row r="24" spans="1:25" ht="12.75">
      <c r="A24" s="51">
        <v>11</v>
      </c>
      <c r="B24" s="4">
        <f>'WEEKLY COMPETITIVE REPORT'!B24</f>
        <v>9</v>
      </c>
      <c r="C24" s="4" t="str">
        <f>'WEEKLY COMPETITIVE REPORT'!C24</f>
        <v>TAMARA DREWE</v>
      </c>
      <c r="D24" s="4" t="str">
        <f>'WEEKLY COMPETITIVE REPORT'!D24</f>
        <v>TAMARA DREWE</v>
      </c>
      <c r="E24" s="4" t="str">
        <f>'WEEKLY COMPETITIVE REPORT'!E24</f>
        <v>INDEP</v>
      </c>
      <c r="F24" s="4" t="str">
        <f>'WEEKLY COMPETITIVE REPORT'!F24</f>
        <v>Karantanija</v>
      </c>
      <c r="G24" s="38">
        <f>'WEEKLY COMPETITIVE REPORT'!G24</f>
        <v>1</v>
      </c>
      <c r="H24" s="38">
        <f>'WEEKLY COMPETITIVE REPORT'!H24</f>
        <v>6</v>
      </c>
      <c r="I24" s="15">
        <f>'WEEKLY COMPETITIVE REPORT'!I24/Y4</f>
        <v>2489.1461649782923</v>
      </c>
      <c r="J24" s="15">
        <f>'WEEKLY COMPETITIVE REPORT'!J24/Y4</f>
        <v>7529.272464149454</v>
      </c>
      <c r="K24" s="23">
        <f>'WEEKLY COMPETITIVE REPORT'!K24</f>
        <v>381</v>
      </c>
      <c r="L24" s="23">
        <f>'WEEKLY COMPETITIVE REPORT'!L24</f>
        <v>1154</v>
      </c>
      <c r="M24" s="65">
        <f>'WEEKLY COMPETITIVE REPORT'!M24</f>
        <v>-66.94041586580465</v>
      </c>
      <c r="N24" s="15">
        <f t="shared" si="3"/>
        <v>414.85769416304873</v>
      </c>
      <c r="O24" s="38">
        <f>'WEEKLY COMPETITIVE REPORT'!O24</f>
        <v>6</v>
      </c>
      <c r="P24" s="15">
        <f>'WEEKLY COMPETITIVE REPORT'!P24/Y4</f>
        <v>3792.9219839494804</v>
      </c>
      <c r="Q24" s="15">
        <f>'WEEKLY COMPETITIVE REPORT'!Q24/Y4</f>
        <v>10213.12985133535</v>
      </c>
      <c r="R24" s="23">
        <f>'WEEKLY COMPETITIVE REPORT'!R24</f>
        <v>633</v>
      </c>
      <c r="S24" s="23">
        <f>'WEEKLY COMPETITIVE REPORT'!S24</f>
        <v>1698</v>
      </c>
      <c r="T24" s="65">
        <f>'WEEKLY COMPETITIVE REPORT'!T24</f>
        <v>-62.86229550431534</v>
      </c>
      <c r="U24" s="15">
        <f>'WEEKLY COMPETITIVE REPORT'!U24/Y4</f>
        <v>11151.164320484148</v>
      </c>
      <c r="V24" s="15">
        <f t="shared" si="4"/>
        <v>632.1536639915801</v>
      </c>
      <c r="W24" s="26">
        <f t="shared" si="5"/>
        <v>14944.086304433627</v>
      </c>
      <c r="X24" s="23">
        <f>'WEEKLY COMPETITIVE REPORT'!X24</f>
        <v>1847</v>
      </c>
      <c r="Y24" s="57">
        <f>'WEEKLY COMPETITIVE REPORT'!Y24</f>
        <v>2480</v>
      </c>
    </row>
    <row r="25" spans="1:25" ht="12.75">
      <c r="A25" s="51">
        <v>12</v>
      </c>
      <c r="B25" s="4">
        <f>'WEEKLY COMPETITIVE REPORT'!B25</f>
        <v>10</v>
      </c>
      <c r="C25" s="4" t="str">
        <f>'WEEKLY COMPETITIVE REPORT'!C25</f>
        <v>DEVIL</v>
      </c>
      <c r="D25" s="4" t="str">
        <f>'WEEKLY COMPETITIVE REPORT'!D25</f>
        <v>HUDIC</v>
      </c>
      <c r="E25" s="4" t="str">
        <f>'WEEKLY COMPETITIVE REPORT'!E25</f>
        <v>UNI</v>
      </c>
      <c r="F25" s="4" t="str">
        <f>'WEEKLY COMPETITIVE REPORT'!F25</f>
        <v>Karantanija</v>
      </c>
      <c r="G25" s="38">
        <f>'WEEKLY COMPETITIVE REPORT'!G25</f>
        <v>4</v>
      </c>
      <c r="H25" s="38">
        <f>'WEEKLY COMPETITIVE REPORT'!H25</f>
        <v>7</v>
      </c>
      <c r="I25" s="15">
        <f>'WEEKLY COMPETITIVE REPORT'!I25/Y4</f>
        <v>2256.282068148928</v>
      </c>
      <c r="J25" s="15">
        <f>'WEEKLY COMPETITIVE REPORT'!J25/Y4</f>
        <v>5637.41612945665</v>
      </c>
      <c r="K25" s="23">
        <f>'WEEKLY COMPETITIVE REPORT'!K25</f>
        <v>358</v>
      </c>
      <c r="L25" s="23">
        <f>'WEEKLY COMPETITIVE REPORT'!L25</f>
        <v>887</v>
      </c>
      <c r="M25" s="65">
        <f>'WEEKLY COMPETITIVE REPORT'!M25</f>
        <v>-59.97666277712952</v>
      </c>
      <c r="N25" s="15">
        <f t="shared" si="3"/>
        <v>322.3260097355611</v>
      </c>
      <c r="O25" s="38">
        <f>'WEEKLY COMPETITIVE REPORT'!O25</f>
        <v>7</v>
      </c>
      <c r="P25" s="15">
        <f>'WEEKLY COMPETITIVE REPORT'!P25/Y4</f>
        <v>2937.771345875543</v>
      </c>
      <c r="Q25" s="15">
        <f>'WEEKLY COMPETITIVE REPORT'!Q25/Y4</f>
        <v>6874.0955137481915</v>
      </c>
      <c r="R25" s="23">
        <f>'WEEKLY COMPETITIVE REPORT'!R25</f>
        <v>490</v>
      </c>
      <c r="S25" s="23">
        <f>'WEEKLY COMPETITIVE REPORT'!S25</f>
        <v>1147</v>
      </c>
      <c r="T25" s="65">
        <f>'WEEKLY COMPETITIVE REPORT'!T25</f>
        <v>-57.26315789473684</v>
      </c>
      <c r="U25" s="15">
        <f>'WEEKLY COMPETITIVE REPORT'!U25/Y4</f>
        <v>64516.51098539666</v>
      </c>
      <c r="V25" s="15">
        <f t="shared" si="4"/>
        <v>419.6816208393633</v>
      </c>
      <c r="W25" s="26">
        <f t="shared" si="5"/>
        <v>67454.2823312722</v>
      </c>
      <c r="X25" s="23">
        <f>'WEEKLY COMPETITIVE REPORT'!X25</f>
        <v>10811</v>
      </c>
      <c r="Y25" s="57">
        <f>'WEEKLY COMPETITIVE REPORT'!Y25</f>
        <v>11301</v>
      </c>
    </row>
    <row r="26" spans="1:25" ht="12.75" customHeight="1">
      <c r="A26" s="51">
        <v>13</v>
      </c>
      <c r="B26" s="4">
        <f>'WEEKLY COMPETITIVE REPORT'!B26</f>
        <v>11</v>
      </c>
      <c r="C26" s="4" t="str">
        <f>'WEEKLY COMPETITIVE REPORT'!C26</f>
        <v>EAT PRAY LOVE</v>
      </c>
      <c r="D26" s="4" t="str">
        <f>'WEEKLY COMPETITIVE REPORT'!D26</f>
        <v>JEJ, MOLI, LJUBI</v>
      </c>
      <c r="E26" s="4" t="str">
        <f>'WEEKLY COMPETITIVE REPORT'!E26</f>
        <v>SONY</v>
      </c>
      <c r="F26" s="4" t="str">
        <f>'WEEKLY COMPETITIVE REPORT'!F26</f>
        <v>CF</v>
      </c>
      <c r="G26" s="38">
        <f>'WEEKLY COMPETITIVE REPORT'!G26</f>
        <v>9</v>
      </c>
      <c r="H26" s="38">
        <f>'WEEKLY COMPETITIVE REPORT'!H26</f>
        <v>8</v>
      </c>
      <c r="I26" s="15">
        <f>'WEEKLY COMPETITIVE REPORT'!I26/Y4</f>
        <v>1686.6201815550585</v>
      </c>
      <c r="J26" s="15">
        <f>'WEEKLY COMPETITIVE REPORT'!J26/Y4</f>
        <v>4432.311537955532</v>
      </c>
      <c r="K26" s="23">
        <f>'WEEKLY COMPETITIVE REPORT'!K26</f>
        <v>234</v>
      </c>
      <c r="L26" s="23">
        <f>'WEEKLY COMPETITIVE REPORT'!L26</f>
        <v>669</v>
      </c>
      <c r="M26" s="65">
        <f>'WEEKLY COMPETITIVE REPORT'!M26</f>
        <v>-61.94716533095874</v>
      </c>
      <c r="N26" s="15">
        <f t="shared" si="3"/>
        <v>210.8275226943823</v>
      </c>
      <c r="O26" s="38">
        <f>'WEEKLY COMPETITIVE REPORT'!O26</f>
        <v>8</v>
      </c>
      <c r="P26" s="15">
        <f>'WEEKLY COMPETITIVE REPORT'!P26/Y4</f>
        <v>2612.8141034074465</v>
      </c>
      <c r="Q26" s="15">
        <f>'WEEKLY COMPETITIVE REPORT'!Q26/Y4</f>
        <v>5807.130640705171</v>
      </c>
      <c r="R26" s="23">
        <f>'WEEKLY COMPETITIVE REPORT'!R26</f>
        <v>374</v>
      </c>
      <c r="S26" s="23">
        <f>'WEEKLY COMPETITIVE REPORT'!S26</f>
        <v>894</v>
      </c>
      <c r="T26" s="65">
        <f>'WEEKLY COMPETITIVE REPORT'!T26</f>
        <v>-55.006796556411416</v>
      </c>
      <c r="U26" s="15">
        <f>'WEEKLY COMPETITIVE REPORT'!U26/Y4</f>
        <v>375420.3394290225</v>
      </c>
      <c r="V26" s="15">
        <f t="shared" si="4"/>
        <v>326.6017629259308</v>
      </c>
      <c r="W26" s="26">
        <f t="shared" si="5"/>
        <v>378033.15353242995</v>
      </c>
      <c r="X26" s="23">
        <f>'WEEKLY COMPETITIVE REPORT'!X26</f>
        <v>59523</v>
      </c>
      <c r="Y26" s="57">
        <f>'WEEKLY COMPETITIVE REPORT'!Y26</f>
        <v>59897</v>
      </c>
    </row>
    <row r="27" spans="1:25" ht="12.75" customHeight="1">
      <c r="A27" s="51">
        <v>14</v>
      </c>
      <c r="B27" s="4">
        <f>'WEEKLY COMPETITIVE REPORT'!B27</f>
        <v>12</v>
      </c>
      <c r="C27" s="4" t="str">
        <f>'WEEKLY COMPETITIVE REPORT'!C27</f>
        <v>OTHER GUYS</v>
      </c>
      <c r="D27" s="4" t="str">
        <f>'WEEKLY COMPETITIVE REPORT'!D27</f>
        <v>REZERVNA POLICISTA</v>
      </c>
      <c r="E27" s="4" t="str">
        <f>'WEEKLY COMPETITIVE REPORT'!E27</f>
        <v>SONY</v>
      </c>
      <c r="F27" s="4" t="str">
        <f>'WEEKLY COMPETITIVE REPORT'!F27</f>
        <v>CF</v>
      </c>
      <c r="G27" s="38">
        <f>'WEEKLY COMPETITIVE REPORT'!G27</f>
        <v>5</v>
      </c>
      <c r="H27" s="38">
        <f>'WEEKLY COMPETITIVE REPORT'!H27</f>
        <v>7</v>
      </c>
      <c r="I27" s="15">
        <f>'WEEKLY COMPETITIVE REPORT'!I27/Y4</f>
        <v>1448.4936192606235</v>
      </c>
      <c r="J27" s="15">
        <f>'WEEKLY COMPETITIVE REPORT'!J27/Y17</f>
        <v>0.04521950373069582</v>
      </c>
      <c r="K27" s="23">
        <f>'WEEKLY COMPETITIVE REPORT'!K27</f>
        <v>244</v>
      </c>
      <c r="L27" s="23">
        <f>'WEEKLY COMPETITIVE REPORT'!L27</f>
        <v>561</v>
      </c>
      <c r="M27" s="65">
        <f>'WEEKLY COMPETITIVE REPORT'!M27</f>
        <v>-57.75134305448964</v>
      </c>
      <c r="N27" s="15">
        <f t="shared" si="3"/>
        <v>206.92765989437478</v>
      </c>
      <c r="O27" s="38">
        <f>'WEEKLY COMPETITIVE REPORT'!O27</f>
        <v>7</v>
      </c>
      <c r="P27" s="15">
        <f>'WEEKLY COMPETITIVE REPORT'!P27/Y4</f>
        <v>1966.8464675700566</v>
      </c>
      <c r="Q27" s="15">
        <f>'WEEKLY COMPETITIVE REPORT'!Q27/Y17</f>
        <v>0.051258025334027416</v>
      </c>
      <c r="R27" s="23">
        <f>'WEEKLY COMPETITIVE REPORT'!R27</f>
        <v>351</v>
      </c>
      <c r="S27" s="23">
        <f>'WEEKLY COMPETITIVE REPORT'!S27</f>
        <v>660</v>
      </c>
      <c r="T27" s="65">
        <f>'WEEKLY COMPETITIVE REPORT'!T27</f>
        <v>-49.3906567366283</v>
      </c>
      <c r="U27" s="15">
        <f>'WEEKLY COMPETITIVE REPORT'!U27/Y17</f>
        <v>1.3695818150268957</v>
      </c>
      <c r="V27" s="15">
        <f t="shared" si="4"/>
        <v>280.9780667957224</v>
      </c>
      <c r="W27" s="26">
        <f t="shared" si="5"/>
        <v>1968.2160493850836</v>
      </c>
      <c r="X27" s="23">
        <f>'WEEKLY COMPETITIVE REPORT'!X27</f>
        <v>17856</v>
      </c>
      <c r="Y27" s="57">
        <f>'WEEKLY COMPETITIVE REPORT'!Y27</f>
        <v>18207</v>
      </c>
    </row>
    <row r="28" spans="1:25" ht="12.75">
      <c r="A28" s="51">
        <v>15</v>
      </c>
      <c r="B28" s="4">
        <f>'WEEKLY COMPETITIVE REPORT'!B28</f>
        <v>14</v>
      </c>
      <c r="C28" s="4" t="str">
        <f>'WEEKLY COMPETITIVE REPORT'!C28</f>
        <v>LEGEND OF THE GUARDIANS</v>
      </c>
      <c r="D28" s="4" t="str">
        <f>'WEEKLY COMPETITIVE REPORT'!D28</f>
        <v>LEGENDA SOVJEGA KRALJSTVA</v>
      </c>
      <c r="E28" s="4" t="str">
        <f>'WEEKLY COMPETITIVE REPORT'!E28</f>
        <v>WB</v>
      </c>
      <c r="F28" s="4" t="str">
        <f>'WEEKLY COMPETITIVE REPORT'!F28</f>
        <v>Blitz</v>
      </c>
      <c r="G28" s="38">
        <f>'WEEKLY COMPETITIVE REPORT'!G28</f>
        <v>8</v>
      </c>
      <c r="H28" s="38">
        <f>'WEEKLY COMPETITIVE REPORT'!H28</f>
        <v>11</v>
      </c>
      <c r="I28" s="15">
        <f>'WEEKLY COMPETITIVE REPORT'!I28/Y4</f>
        <v>1105.117747664781</v>
      </c>
      <c r="J28" s="15">
        <f>'WEEKLY COMPETITIVE REPORT'!J28/Y17</f>
        <v>0.01905257678292556</v>
      </c>
      <c r="K28" s="23">
        <f>'WEEKLY COMPETITIVE REPORT'!K28</f>
        <v>181</v>
      </c>
      <c r="L28" s="23">
        <f>'WEEKLY COMPETITIVE REPORT'!L28</f>
        <v>230</v>
      </c>
      <c r="M28" s="65">
        <f>'WEEKLY COMPETITIVE REPORT'!M28</f>
        <v>-23.497267759562845</v>
      </c>
      <c r="N28" s="15">
        <f t="shared" si="3"/>
        <v>100.46524978770736</v>
      </c>
      <c r="O28" s="38">
        <f>'WEEKLY COMPETITIVE REPORT'!O28</f>
        <v>11</v>
      </c>
      <c r="P28" s="15">
        <f>'WEEKLY COMPETITIVE REPORT'!P28/Y4</f>
        <v>1605.0519668464676</v>
      </c>
      <c r="Q28" s="15">
        <f>'WEEKLY COMPETITIVE REPORT'!Q28/Y17</f>
        <v>0.023616172132569842</v>
      </c>
      <c r="R28" s="23">
        <f>'WEEKLY COMPETITIVE REPORT'!R28</f>
        <v>298</v>
      </c>
      <c r="S28" s="23">
        <f>'WEEKLY COMPETITIVE REPORT'!S28</f>
        <v>281</v>
      </c>
      <c r="T28" s="65">
        <f>'WEEKLY COMPETITIVE REPORT'!T28</f>
        <v>-10.360029390154295</v>
      </c>
      <c r="U28" s="15">
        <f>'WEEKLY COMPETITIVE REPORT'!U28/Y17</f>
        <v>0.5983689050841575</v>
      </c>
      <c r="V28" s="15">
        <f t="shared" si="4"/>
        <v>145.9138151678607</v>
      </c>
      <c r="W28" s="26">
        <f t="shared" si="5"/>
        <v>1605.6503357515517</v>
      </c>
      <c r="X28" s="23">
        <f>'WEEKLY COMPETITIVE REPORT'!X28</f>
        <v>7049</v>
      </c>
      <c r="Y28" s="57">
        <f>'WEEKLY COMPETITIVE REPORT'!Y28</f>
        <v>7347</v>
      </c>
    </row>
    <row r="29" spans="1:25" ht="12.75">
      <c r="A29" s="51">
        <v>16</v>
      </c>
      <c r="B29" s="4">
        <f>'WEEKLY COMPETITIVE REPORT'!B29</f>
        <v>15</v>
      </c>
      <c r="C29" s="4" t="str">
        <f>'WEEKLY COMPETITIVE REPORT'!C29</f>
        <v>PIRANO</v>
      </c>
      <c r="D29" s="4" t="str">
        <f>'WEEKLY COMPETITIVE REPORT'!D29</f>
        <v>PIRAN</v>
      </c>
      <c r="E29" s="4" t="str">
        <f>'WEEKLY COMPETITIVE REPORT'!E29</f>
        <v>INDEP</v>
      </c>
      <c r="F29" s="4" t="str">
        <f>'WEEKLY COMPETITIVE REPORT'!F29</f>
        <v>Kolosej</v>
      </c>
      <c r="G29" s="38">
        <f>'WEEKLY COMPETITIVE REPORT'!G29</f>
        <v>7</v>
      </c>
      <c r="H29" s="38">
        <f>'WEEKLY COMPETITIVE REPORT'!H29</f>
        <v>9</v>
      </c>
      <c r="I29" s="15">
        <f>'WEEKLY COMPETITIVE REPORT'!I29/Y4</f>
        <v>789.3698197605578</v>
      </c>
      <c r="J29" s="15">
        <f>'WEEKLY COMPETITIVE REPORT'!J29/Y17</f>
        <v>0.013777546416796807</v>
      </c>
      <c r="K29" s="23">
        <f>'WEEKLY COMPETITIVE REPORT'!K29</f>
        <v>104</v>
      </c>
      <c r="L29" s="23">
        <f>'WEEKLY COMPETITIVE REPORT'!L29</f>
        <v>165</v>
      </c>
      <c r="M29" s="65">
        <f>'WEEKLY COMPETITIVE REPORT'!M29</f>
        <v>-24.433249370277082</v>
      </c>
      <c r="N29" s="15">
        <f t="shared" si="3"/>
        <v>87.70775775117309</v>
      </c>
      <c r="O29" s="38">
        <f>'WEEKLY COMPETITIVE REPORT'!O29</f>
        <v>9</v>
      </c>
      <c r="P29" s="15">
        <f>'WEEKLY COMPETITIVE REPORT'!P29/Y4</f>
        <v>1445.8623865280883</v>
      </c>
      <c r="Q29" s="15">
        <f>'WEEKLY COMPETITIVE REPORT'!Q29/Y17</f>
        <v>0.01780322748568454</v>
      </c>
      <c r="R29" s="23">
        <f>'WEEKLY COMPETITIVE REPORT'!R29</f>
        <v>216</v>
      </c>
      <c r="S29" s="23">
        <f>'WEEKLY COMPETITIVE REPORT'!S29</f>
        <v>216</v>
      </c>
      <c r="T29" s="65">
        <f>'WEEKLY COMPETITIVE REPORT'!T29</f>
        <v>7.115009746588697</v>
      </c>
      <c r="U29" s="15">
        <f>'WEEKLY COMPETITIVE REPORT'!U29/Y4</f>
        <v>57468.75411130115</v>
      </c>
      <c r="V29" s="15">
        <f t="shared" si="4"/>
        <v>160.65137628089872</v>
      </c>
      <c r="W29" s="26">
        <f t="shared" si="5"/>
        <v>58914.616497829236</v>
      </c>
      <c r="X29" s="23">
        <f>'WEEKLY COMPETITIVE REPORT'!X29</f>
        <v>10388</v>
      </c>
      <c r="Y29" s="57">
        <f>'WEEKLY COMPETITIVE REPORT'!Y29</f>
        <v>10604</v>
      </c>
    </row>
    <row r="30" spans="1:25" ht="12.75">
      <c r="A30" s="52">
        <v>17</v>
      </c>
      <c r="B30" s="4">
        <f>'WEEKLY COMPETITIVE REPORT'!B30</f>
        <v>16</v>
      </c>
      <c r="C30" s="4" t="str">
        <f>'WEEKLY COMPETITIVE REPORT'!C30</f>
        <v>SORCERER'S APPRENTICE</v>
      </c>
      <c r="D30" s="4" t="str">
        <f>'WEEKLY COMPETITIVE REPORT'!D30</f>
        <v>CAROVNIKOV VAJENEC</v>
      </c>
      <c r="E30" s="4" t="str">
        <f>'WEEKLY COMPETITIVE REPORT'!E30</f>
        <v>WDI</v>
      </c>
      <c r="F30" s="4" t="str">
        <f>'WEEKLY COMPETITIVE REPORT'!F30</f>
        <v>CENEX</v>
      </c>
      <c r="G30" s="38">
        <f>'WEEKLY COMPETITIVE REPORT'!G30</f>
        <v>10</v>
      </c>
      <c r="H30" s="38">
        <f>'WEEKLY COMPETITIVE REPORT'!H30</f>
        <v>10</v>
      </c>
      <c r="I30" s="15">
        <f>'WEEKLY COMPETITIVE REPORT'!I30/Y4</f>
        <v>321.0103933692935</v>
      </c>
      <c r="J30" s="15">
        <f>'WEEKLY COMPETITIVE REPORT'!J30/Y17</f>
        <v>0.01032448377581121</v>
      </c>
      <c r="K30" s="23">
        <f>'WEEKLY COMPETITIVE REPORT'!K30</f>
        <v>45</v>
      </c>
      <c r="L30" s="23">
        <f>'WEEKLY COMPETITIVE REPORT'!L30</f>
        <v>114</v>
      </c>
      <c r="M30" s="65">
        <f>'WEEKLY COMPETITIVE REPORT'!M30</f>
        <v>-58.991596638655466</v>
      </c>
      <c r="N30" s="15">
        <f t="shared" si="3"/>
        <v>32.101039336929354</v>
      </c>
      <c r="O30" s="38">
        <f>'WEEKLY COMPETITIVE REPORT'!O30</f>
        <v>10</v>
      </c>
      <c r="P30" s="15">
        <f>'WEEKLY COMPETITIVE REPORT'!P30/Y4</f>
        <v>378.89751348506775</v>
      </c>
      <c r="Q30" s="15">
        <f>'WEEKLY COMPETITIVE REPORT'!Q30/Y17</f>
        <v>0.01140031233732431</v>
      </c>
      <c r="R30" s="23">
        <f>'WEEKLY COMPETITIVE REPORT'!R30</f>
        <v>102</v>
      </c>
      <c r="S30" s="23">
        <f>'WEEKLY COMPETITIVE REPORT'!S30</f>
        <v>216</v>
      </c>
      <c r="T30" s="65">
        <f>'WEEKLY COMPETITIVE REPORT'!T30</f>
        <v>-56.16438356164384</v>
      </c>
      <c r="U30" s="15">
        <f>'WEEKLY COMPETITIVE REPORT'!U30/Y4</f>
        <v>146329.4303381134</v>
      </c>
      <c r="V30" s="15">
        <f t="shared" si="4"/>
        <v>37.88975134850678</v>
      </c>
      <c r="W30" s="26">
        <f t="shared" si="5"/>
        <v>146708.32785159847</v>
      </c>
      <c r="X30" s="23">
        <f>'WEEKLY COMPETITIVE REPORT'!X30</f>
        <v>25160</v>
      </c>
      <c r="Y30" s="57">
        <f>'WEEKLY COMPETITIVE REPORT'!Y30</f>
        <v>25262</v>
      </c>
    </row>
    <row r="31" spans="1:25" ht="12.75">
      <c r="A31" s="51">
        <v>18</v>
      </c>
      <c r="B31" s="4">
        <f>'WEEKLY COMPETITIVE REPORT'!B31</f>
        <v>20</v>
      </c>
      <c r="C31" s="4" t="str">
        <f>'WEEKLY COMPETITIVE REPORT'!C31</f>
        <v>STEP UP 3D</v>
      </c>
      <c r="D31" s="4" t="str">
        <f>'WEEKLY COMPETITIVE REPORT'!D31</f>
        <v>ODPLESI SVOJE SANJE V 3D</v>
      </c>
      <c r="E31" s="4" t="str">
        <f>'WEEKLY COMPETITIVE REPORT'!E31</f>
        <v>INDEP</v>
      </c>
      <c r="F31" s="4" t="str">
        <f>'WEEKLY COMPETITIVE REPORT'!F31</f>
        <v>Blitz</v>
      </c>
      <c r="G31" s="38">
        <f>'WEEKLY COMPETITIVE REPORT'!G31</f>
        <v>9</v>
      </c>
      <c r="H31" s="38">
        <f>'WEEKLY COMPETITIVE REPORT'!H31</f>
        <v>6</v>
      </c>
      <c r="I31" s="15">
        <f>'WEEKLY COMPETITIVE REPORT'!I31/Y4</f>
        <v>353.9008025259834</v>
      </c>
      <c r="J31" s="15">
        <f>'WEEKLY COMPETITIVE REPORT'!J31/Y17</f>
        <v>0.003678639597431893</v>
      </c>
      <c r="K31" s="23">
        <f>'WEEKLY COMPETITIVE REPORT'!K31</f>
        <v>73</v>
      </c>
      <c r="L31" s="23">
        <f>'WEEKLY COMPETITIVE REPORT'!L31</f>
        <v>54</v>
      </c>
      <c r="M31" s="65">
        <f>'WEEKLY COMPETITIVE REPORT'!M31</f>
        <v>26.886792452830193</v>
      </c>
      <c r="N31" s="15">
        <f t="shared" si="3"/>
        <v>58.983467087663904</v>
      </c>
      <c r="O31" s="38">
        <f>'WEEKLY COMPETITIVE REPORT'!O31</f>
        <v>6</v>
      </c>
      <c r="P31" s="15">
        <f>'WEEKLY COMPETITIVE REPORT'!P31/Y4</f>
        <v>353.9008025259834</v>
      </c>
      <c r="Q31" s="15">
        <f>'WEEKLY COMPETITIVE REPORT'!Q31/Y17</f>
        <v>0.003678639597431893</v>
      </c>
      <c r="R31" s="23">
        <f>'WEEKLY COMPETITIVE REPORT'!R31</f>
        <v>73</v>
      </c>
      <c r="S31" s="23">
        <f>'WEEKLY COMPETITIVE REPORT'!S31</f>
        <v>54</v>
      </c>
      <c r="T31" s="65">
        <f>'WEEKLY COMPETITIVE REPORT'!T31</f>
        <v>26.886792452830193</v>
      </c>
      <c r="U31" s="15">
        <f>'WEEKLY COMPETITIVE REPORT'!U31/Y4</f>
        <v>215222.99697408237</v>
      </c>
      <c r="V31" s="15">
        <f t="shared" si="4"/>
        <v>58.983467087663904</v>
      </c>
      <c r="W31" s="26">
        <f t="shared" si="5"/>
        <v>215576.89777660836</v>
      </c>
      <c r="X31" s="23">
        <f>'WEEKLY COMPETITIVE REPORT'!X31</f>
        <v>33724</v>
      </c>
      <c r="Y31" s="57">
        <f>'WEEKLY COMPETITIVE REPORT'!Y31</f>
        <v>33797</v>
      </c>
    </row>
    <row r="32" spans="1:25" ht="12.75">
      <c r="A32" s="51">
        <v>19</v>
      </c>
      <c r="B32" s="4">
        <f>'WEEKLY COMPETITIVE REPORT'!B32</f>
        <v>17</v>
      </c>
      <c r="C32" s="4" t="str">
        <f>'WEEKLY COMPETITIVE REPORT'!C32</f>
        <v>THE SWITCH</v>
      </c>
      <c r="D32" s="4" t="str">
        <f>'WEEKLY COMPETITIVE REPORT'!D32</f>
        <v>ZAMENJAVA</v>
      </c>
      <c r="E32" s="4" t="str">
        <f>'WEEKLY COMPETITIVE REPORT'!E32</f>
        <v>INDEP</v>
      </c>
      <c r="F32" s="4" t="str">
        <f>'WEEKLY COMPETITIVE REPORT'!F32</f>
        <v>Blitz</v>
      </c>
      <c r="G32" s="38">
        <f>'WEEKLY COMPETITIVE REPORT'!G32</f>
        <v>7</v>
      </c>
      <c r="H32" s="38">
        <f>'WEEKLY COMPETITIVE REPORT'!H32</f>
        <v>3</v>
      </c>
      <c r="I32" s="15">
        <f>'WEEKLY COMPETITIVE REPORT'!I32/Y4</f>
        <v>297.3292987764768</v>
      </c>
      <c r="J32" s="15">
        <f>'WEEKLY COMPETITIVE REPORT'!J32/Y17</f>
        <v>0.009925386083636994</v>
      </c>
      <c r="K32" s="23">
        <f>'WEEKLY COMPETITIVE REPORT'!K32</f>
        <v>73</v>
      </c>
      <c r="L32" s="23">
        <f>'WEEKLY COMPETITIVE REPORT'!L32</f>
        <v>141</v>
      </c>
      <c r="M32" s="65">
        <f>'WEEKLY COMPETITIVE REPORT'!M32</f>
        <v>-60.48951048951049</v>
      </c>
      <c r="N32" s="15">
        <f t="shared" si="3"/>
        <v>99.10976625882559</v>
      </c>
      <c r="O32" s="38">
        <f>'WEEKLY COMPETITIVE REPORT'!O32</f>
        <v>3</v>
      </c>
      <c r="P32" s="15">
        <f>'WEEKLY COMPETITIVE REPORT'!P32/Y4</f>
        <v>297.3292987764768</v>
      </c>
      <c r="Q32" s="15">
        <f>'WEEKLY COMPETITIVE REPORT'!Q32/Y17</f>
        <v>0.011122679160159639</v>
      </c>
      <c r="R32" s="23">
        <f>'WEEKLY COMPETITIVE REPORT'!R32</f>
        <v>73</v>
      </c>
      <c r="S32" s="23">
        <f>'WEEKLY COMPETITIVE REPORT'!S32</f>
        <v>158</v>
      </c>
      <c r="T32" s="65">
        <f>'WEEKLY COMPETITIVE REPORT'!T32</f>
        <v>1</v>
      </c>
      <c r="U32" s="15">
        <f>'WEEKLY COMPETITIVE REPORT'!U32/Y4</f>
        <v>48019.99736876727</v>
      </c>
      <c r="V32" s="15">
        <f t="shared" si="4"/>
        <v>99.10976625882559</v>
      </c>
      <c r="W32" s="26">
        <f t="shared" si="5"/>
        <v>48317.32666754375</v>
      </c>
      <c r="X32" s="23">
        <f>'WEEKLY COMPETITIVE REPORT'!X32</f>
        <v>8797</v>
      </c>
      <c r="Y32" s="57">
        <f>'WEEKLY COMPETITIVE REPORT'!Y32</f>
        <v>8870</v>
      </c>
    </row>
    <row r="33" spans="1:25" ht="13.5" thickBot="1">
      <c r="A33" s="51">
        <v>20</v>
      </c>
      <c r="B33" s="4">
        <f>'WEEKLY COMPETITIVE REPORT'!B33</f>
        <v>13</v>
      </c>
      <c r="C33" s="4" t="str">
        <f>'WEEKLY COMPETITIVE REPORT'!C33</f>
        <v>TOY STORY 3</v>
      </c>
      <c r="D33" s="4" t="str">
        <f>'WEEKLY COMPETITIVE REPORT'!D33</f>
        <v>SVET IGRAC 3</v>
      </c>
      <c r="E33" s="4" t="str">
        <f>'WEEKLY COMPETITIVE REPORT'!E33</f>
        <v>WDI</v>
      </c>
      <c r="F33" s="4" t="str">
        <f>'WEEKLY COMPETITIVE REPORT'!F33</f>
        <v>CENEX</v>
      </c>
      <c r="G33" s="38">
        <f>'WEEKLY COMPETITIVE REPORT'!G33</f>
        <v>15</v>
      </c>
      <c r="H33" s="38">
        <f>'WEEKLY COMPETITIVE REPORT'!H33</f>
        <v>13</v>
      </c>
      <c r="I33" s="15">
        <f>'WEEKLY COMPETITIVE REPORT'!I33/Y4</f>
        <v>215.7610840678858</v>
      </c>
      <c r="J33" s="15">
        <f>'WEEKLY COMPETITIVE REPORT'!J33/Y17</f>
        <v>0.021134825611660593</v>
      </c>
      <c r="K33" s="23">
        <f>'WEEKLY COMPETITIVE REPORT'!K33</f>
        <v>32</v>
      </c>
      <c r="L33" s="23">
        <f>'WEEKLY COMPETITIVE REPORT'!L33</f>
        <v>213</v>
      </c>
      <c r="M33" s="65">
        <f>'WEEKLY COMPETITIVE REPORT'!M33</f>
        <v>-86.5353037766831</v>
      </c>
      <c r="N33" s="15">
        <f t="shared" si="3"/>
        <v>16.597006466760448</v>
      </c>
      <c r="O33" s="38">
        <f>'WEEKLY COMPETITIVE REPORT'!O33</f>
        <v>13</v>
      </c>
      <c r="P33" s="15">
        <f>'WEEKLY COMPETITIVE REPORT'!P33/Y4</f>
        <v>215.7610840678858</v>
      </c>
      <c r="Q33" s="15">
        <f>'WEEKLY COMPETITIVE REPORT'!Q33/Y17</f>
        <v>0.026566024639944473</v>
      </c>
      <c r="R33" s="23">
        <f>'WEEKLY COMPETITIVE REPORT'!R33</f>
        <v>32</v>
      </c>
      <c r="S33" s="23">
        <f>'WEEKLY COMPETITIVE REPORT'!S33</f>
        <v>300</v>
      </c>
      <c r="T33" s="65">
        <f>'WEEKLY COMPETITIVE REPORT'!T33</f>
        <v>-89.28804702808623</v>
      </c>
      <c r="U33" s="15">
        <f>'WEEKLY COMPETITIVE REPORT'!U33/Y4</f>
        <v>236704.38100249966</v>
      </c>
      <c r="V33" s="15">
        <f t="shared" si="4"/>
        <v>16.597006466760448</v>
      </c>
      <c r="W33" s="26">
        <f t="shared" si="5"/>
        <v>236920.14208656756</v>
      </c>
      <c r="X33" s="23">
        <f>'WEEKLY COMPETITIVE REPORT'!X33</f>
        <v>39624</v>
      </c>
      <c r="Y33" s="57">
        <f>'WEEKLY COMPETITIVE REPORT'!Y33</f>
        <v>39656</v>
      </c>
    </row>
    <row r="34" spans="1:25" s="37" customFormat="1" ht="12.75" thickBot="1">
      <c r="A34" s="34"/>
      <c r="B34" s="35"/>
      <c r="C34" s="58" t="str">
        <f>'WEEKLY COMPETITIVE REPORT'!C34</f>
        <v>T O T A L</v>
      </c>
      <c r="D34" s="58"/>
      <c r="E34" s="58">
        <f>'WEEKLY COMPETITIVE REPORT'!E34</f>
        <v>0</v>
      </c>
      <c r="F34" s="58">
        <f>'WEEKLY COMPETITIVE REPORT'!F34</f>
        <v>0</v>
      </c>
      <c r="G34" s="59">
        <f>'WEEKLY COMPETITIVE REPORT'!G34</f>
        <v>0</v>
      </c>
      <c r="H34" s="41">
        <f>'WEEKLY COMPETITIVE REPORT'!H34</f>
        <v>167</v>
      </c>
      <c r="I34" s="33">
        <f>SUM(I14:I33)</f>
        <v>187063.54427049073</v>
      </c>
      <c r="J34" s="32">
        <f>SUM(J14:J33)</f>
        <v>375091.55845041765</v>
      </c>
      <c r="K34" s="32">
        <f>SUM(K14:K33)</f>
        <v>28843</v>
      </c>
      <c r="L34" s="32">
        <f>SUM(L14:L33)</f>
        <v>60147</v>
      </c>
      <c r="M34" s="65">
        <f>'WEEKLY COMPETITIVE REPORT'!M34</f>
        <v>-38.95981797887869</v>
      </c>
      <c r="N34" s="33">
        <f>I34/H34</f>
        <v>1120.1409836556331</v>
      </c>
      <c r="O34" s="41">
        <f>'WEEKLY COMPETITIVE REPORT'!O34</f>
        <v>167</v>
      </c>
      <c r="P34" s="32">
        <f>SUM(P14:P33)</f>
        <v>249336.92935140114</v>
      </c>
      <c r="Q34" s="32">
        <f>SUM(Q14:Q33)</f>
        <v>498371.41238364135</v>
      </c>
      <c r="R34" s="32">
        <f>SUM(R14:R33)</f>
        <v>40765</v>
      </c>
      <c r="S34" s="32">
        <f>SUM(S14:S33)</f>
        <v>85155</v>
      </c>
      <c r="T34" s="66">
        <f>P34/Q34-100%</f>
        <v>-0.49969656534098295</v>
      </c>
      <c r="U34" s="32">
        <f>SUM(U14:U33)</f>
        <v>2805340.7391650337</v>
      </c>
      <c r="V34" s="33">
        <f>P34/O34</f>
        <v>1493.0355050982105</v>
      </c>
      <c r="W34" s="32">
        <f>SUM(W14:W33)</f>
        <v>3054677.6685164357</v>
      </c>
      <c r="X34" s="32">
        <f>SUM(X14:X33)</f>
        <v>486287</v>
      </c>
      <c r="Y34" s="36">
        <f>SUM(Y14:Y33)</f>
        <v>527052</v>
      </c>
    </row>
    <row r="35" spans="9:12" ht="12.75">
      <c r="I35" s="24"/>
      <c r="J35" s="24"/>
      <c r="K35" s="24"/>
      <c r="L35" s="24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neznanec21</cp:lastModifiedBy>
  <cp:lastPrinted>2010-10-21T13:56:26Z</cp:lastPrinted>
  <dcterms:created xsi:type="dcterms:W3CDTF">1998-07-08T11:15:35Z</dcterms:created>
  <dcterms:modified xsi:type="dcterms:W3CDTF">2010-12-02T11:06:31Z</dcterms:modified>
  <cp:category/>
  <cp:version/>
  <cp:contentType/>
  <cp:contentStatus/>
</cp:coreProperties>
</file>