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56" windowWidth="19515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<sst xmlns="http://schemas.openxmlformats.org/spreadsheetml/2006/main" count="268" uniqueCount="99">
  <si>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</si>
  <si>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</si>
  <si>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</si>
  <si>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</si>
  <si>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</si>
  <si>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</si>
  <si>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</si>
  <si>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</si>
  <si>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</si>
  <si>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</si>
  <si>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</si>
  <si>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</si>
  <si>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</si>
  <si>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</si>
  <si>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</si>
  <si>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</si>
  <si>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</si>
  <si>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</si>
  <si>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</si>
  <si>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</si>
  <si>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</si>
  <si>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</si>
  <si>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</si>
  <si>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</si>
  <si>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</si>
  <si>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</si>
  <si>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</si>
  <si>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</si>
  <si>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</si>
  <si>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</si>
  <si>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</si>
  <si>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</si>
  <si>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</si>
  <si>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</si>
  <si>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</si>
  <si>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</si>
  <si>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</si>
  <si>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</si>
  <si>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</si>
  <si>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</si>
  <si>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</si>
  <si>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</si>
  <si>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 xml:space="preserve">Weekend 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</si>
  <si>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</si>
  <si>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</si>
  <si>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</si>
  <si>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</si>
  <si>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</si>
  <si>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</si>
  <si>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</si>
  <si>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FOX</t>
  </si>
  <si>
    <t>GREMO MI PO SVOJE</t>
  </si>
  <si>
    <t>DOMEST</t>
  </si>
  <si>
    <t>PAR</t>
  </si>
  <si>
    <t>SONY</t>
  </si>
  <si>
    <t>BLACK SWAN</t>
  </si>
  <si>
    <t>ČRNI LABOD</t>
  </si>
  <si>
    <t>TANGLED</t>
  </si>
  <si>
    <t>ZLATOLASKA</t>
  </si>
  <si>
    <t>KING'S SPEECH</t>
  </si>
  <si>
    <t>KRALJEV GOVOR</t>
  </si>
  <si>
    <t>GULLIVER'S TRAVELS</t>
  </si>
  <si>
    <t>GULLIVERJEVA POTOVANJA</t>
  </si>
  <si>
    <t>JUST GO WITH IT</t>
  </si>
  <si>
    <t>MOJA NEPRAVA ŽENA</t>
  </si>
  <si>
    <t>TRUE GRIT</t>
  </si>
  <si>
    <t>PRAVI POGUM</t>
  </si>
  <si>
    <t>BIG MOMMAS: LIKE FATHER LIKE SON</t>
  </si>
  <si>
    <t>DEBALA MAMA: KAKERŠN OČE TAKŠEN SIN</t>
  </si>
  <si>
    <t>Blitz</t>
  </si>
  <si>
    <t>UNKNOWN</t>
  </si>
  <si>
    <t>WB</t>
  </si>
  <si>
    <t>MORNING GLORY</t>
  </si>
  <si>
    <t>JUTRANJE VESELJE</t>
  </si>
  <si>
    <t>NEZNANEC</t>
  </si>
  <si>
    <t>DRIVE ANGRY 3D</t>
  </si>
  <si>
    <t>RANGO</t>
  </si>
  <si>
    <t>THE RABBIT HOLE</t>
  </si>
  <si>
    <t>ZAJČJA LUKNJA</t>
  </si>
  <si>
    <t>LE CONCERT</t>
  </si>
  <si>
    <t>KONCERT</t>
  </si>
  <si>
    <t>DIVJA VOŽNJA 3D</t>
  </si>
  <si>
    <t>USODNI</t>
  </si>
  <si>
    <t>UNI</t>
  </si>
  <si>
    <t>ADJUSTMENT BUREAU</t>
  </si>
  <si>
    <t>18 - Mar</t>
  </si>
  <si>
    <t>20 - Mar</t>
  </si>
  <si>
    <t>17 - Mar</t>
  </si>
  <si>
    <t>23 - Mar</t>
  </si>
  <si>
    <t>New</t>
  </si>
  <si>
    <t>PAUL</t>
  </si>
  <si>
    <t>JUSTIN BIEBER: NEVER SAY NEVER</t>
  </si>
  <si>
    <t>JUSTIN BIEBER: NIKOLI NE RECI NIKOLI</t>
  </si>
  <si>
    <t>THE RITE</t>
  </si>
  <si>
    <t>OBRED</t>
  </si>
  <si>
    <t>HOW DO YOU KNOW</t>
  </si>
  <si>
    <t>KAKO VEŠ</t>
  </si>
  <si>
    <t>COPIE CONFORME</t>
  </si>
  <si>
    <t>OVERJENA KOPIJA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</si>
</sst>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2">
      <selection activeCell="F25" sqref="F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hidden="1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6" t="s">
        <v>1</v>
      </c>
      <c r="D4" s="7"/>
      <c r="E4" s="9"/>
      <c r="F4" s="9"/>
      <c r="G4" s="20" t="s">
        <v>2</v>
      </c>
      <c r="H4" s="21"/>
      <c r="I4" s="21"/>
      <c r="J4" s="21"/>
      <c r="K4" s="90" t="s">
        <v>85</v>
      </c>
      <c r="L4" s="21"/>
      <c r="M4" s="89" t="s">
        <v>86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0.7106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8" t="s">
        <v>87</v>
      </c>
      <c r="L5" s="8"/>
      <c r="M5" s="91" t="s">
        <v>88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42</v>
      </c>
      <c r="I7" s="9"/>
      <c r="J7" s="10" t="s">
        <v>6</v>
      </c>
      <c r="K7" s="42">
        <v>12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5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5">
        <v>40623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44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48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76</v>
      </c>
      <c r="D14" s="4" t="s">
        <v>76</v>
      </c>
      <c r="E14" s="16" t="s">
        <v>53</v>
      </c>
      <c r="F14" s="16" t="s">
        <v>35</v>
      </c>
      <c r="G14" s="38">
        <v>3</v>
      </c>
      <c r="H14" s="38">
        <v>10</v>
      </c>
      <c r="I14" s="15">
        <v>22517</v>
      </c>
      <c r="J14" s="15">
        <v>32947</v>
      </c>
      <c r="K14" s="15">
        <v>4615</v>
      </c>
      <c r="L14" s="15">
        <v>6734</v>
      </c>
      <c r="M14" s="65">
        <f>(I14/J14*100)-100</f>
        <v>-31.656903511700605</v>
      </c>
      <c r="N14" s="15">
        <f>I14/H14</f>
        <v>2251.7</v>
      </c>
      <c r="O14" s="75">
        <v>10</v>
      </c>
      <c r="P14" s="15"/>
      <c r="Q14" s="15"/>
      <c r="R14" s="15"/>
      <c r="S14" s="15"/>
      <c r="T14" s="67" t="e">
        <f>(P14/Q14*100)-100</f>
        <v>#DIV/0!</v>
      </c>
      <c r="U14" s="76"/>
      <c r="V14" s="15">
        <f>P14/O14</f>
        <v>0</v>
      </c>
      <c r="W14" s="76">
        <v>107167</v>
      </c>
      <c r="X14" s="76"/>
      <c r="Y14" s="77">
        <v>23211</v>
      </c>
    </row>
    <row r="15" spans="1:25" ht="12.75">
      <c r="A15" s="74">
        <v>2</v>
      </c>
      <c r="B15" s="74" t="s">
        <v>89</v>
      </c>
      <c r="C15" s="4" t="s">
        <v>93</v>
      </c>
      <c r="D15" s="4" t="s">
        <v>94</v>
      </c>
      <c r="E15" s="16" t="s">
        <v>71</v>
      </c>
      <c r="F15" s="16" t="s">
        <v>69</v>
      </c>
      <c r="G15" s="38">
        <v>1</v>
      </c>
      <c r="H15" s="38">
        <v>6</v>
      </c>
      <c r="I15" s="15">
        <v>15285</v>
      </c>
      <c r="J15" s="15"/>
      <c r="K15" s="15">
        <v>3035</v>
      </c>
      <c r="L15" s="15"/>
      <c r="M15" s="65"/>
      <c r="N15" s="15">
        <f>I15/H15</f>
        <v>2547.5</v>
      </c>
      <c r="O15" s="75">
        <v>6</v>
      </c>
      <c r="P15" s="15"/>
      <c r="Q15" s="15"/>
      <c r="R15" s="15"/>
      <c r="S15" s="15"/>
      <c r="T15" s="67"/>
      <c r="U15" s="78"/>
      <c r="V15" s="15">
        <f>P15/O15</f>
        <v>0</v>
      </c>
      <c r="W15" s="78">
        <v>18206</v>
      </c>
      <c r="X15" s="78"/>
      <c r="Y15" s="79">
        <v>3641</v>
      </c>
    </row>
    <row r="16" spans="1:25" ht="12.75">
      <c r="A16" s="74">
        <v>3</v>
      </c>
      <c r="B16" s="74" t="s">
        <v>89</v>
      </c>
      <c r="C16" s="93" t="s">
        <v>90</v>
      </c>
      <c r="D16" s="93" t="s">
        <v>90</v>
      </c>
      <c r="E16" s="16" t="s">
        <v>83</v>
      </c>
      <c r="F16" s="16" t="s">
        <v>35</v>
      </c>
      <c r="G16" s="38">
        <v>1</v>
      </c>
      <c r="H16" s="38">
        <v>6</v>
      </c>
      <c r="I16" s="25">
        <v>15128</v>
      </c>
      <c r="J16" s="25"/>
      <c r="K16" s="25">
        <v>3053</v>
      </c>
      <c r="L16" s="25"/>
      <c r="M16" s="65"/>
      <c r="N16" s="15">
        <f>I16/H16</f>
        <v>2521.3333333333335</v>
      </c>
      <c r="O16" s="75">
        <v>6</v>
      </c>
      <c r="P16" s="87"/>
      <c r="Q16" s="87"/>
      <c r="R16" s="87"/>
      <c r="S16" s="87"/>
      <c r="T16" s="67"/>
      <c r="U16" s="78"/>
      <c r="V16" s="15">
        <f>P16/O16</f>
        <v>0</v>
      </c>
      <c r="W16" s="78">
        <v>17387</v>
      </c>
      <c r="X16" s="97"/>
      <c r="Y16" s="79">
        <v>3598</v>
      </c>
    </row>
    <row r="17" spans="1:25" ht="12.75">
      <c r="A17" s="74">
        <v>4</v>
      </c>
      <c r="B17" s="74" t="s">
        <v>89</v>
      </c>
      <c r="C17" s="4" t="s">
        <v>91</v>
      </c>
      <c r="D17" s="4" t="s">
        <v>92</v>
      </c>
      <c r="E17" s="16" t="s">
        <v>53</v>
      </c>
      <c r="F17" s="16" t="s">
        <v>35</v>
      </c>
      <c r="G17" s="38">
        <v>1</v>
      </c>
      <c r="H17" s="38">
        <v>5</v>
      </c>
      <c r="I17" s="25">
        <v>12615</v>
      </c>
      <c r="J17" s="25"/>
      <c r="K17" s="98">
        <v>2265</v>
      </c>
      <c r="L17" s="98"/>
      <c r="M17" s="65"/>
      <c r="N17" s="15">
        <f>I17/H17</f>
        <v>2523</v>
      </c>
      <c r="O17" s="39">
        <v>5</v>
      </c>
      <c r="P17" s="87"/>
      <c r="Q17" s="87"/>
      <c r="R17" s="15"/>
      <c r="S17" s="15"/>
      <c r="T17" s="67"/>
      <c r="U17" s="78"/>
      <c r="V17" s="15">
        <f>P17/O17</f>
        <v>0</v>
      </c>
      <c r="W17" s="78">
        <v>16526</v>
      </c>
      <c r="X17" s="80"/>
      <c r="Y17" s="79">
        <v>3260</v>
      </c>
    </row>
    <row r="18" spans="1:25" ht="13.5" customHeight="1">
      <c r="A18" s="74">
        <v>5</v>
      </c>
      <c r="B18" s="74">
        <v>2</v>
      </c>
      <c r="C18" s="4" t="s">
        <v>63</v>
      </c>
      <c r="D18" s="4" t="s">
        <v>64</v>
      </c>
      <c r="E18" s="16" t="s">
        <v>54</v>
      </c>
      <c r="F18" s="16" t="s">
        <v>41</v>
      </c>
      <c r="G18" s="38">
        <v>6</v>
      </c>
      <c r="H18" s="38">
        <v>8</v>
      </c>
      <c r="I18" s="25">
        <v>10903</v>
      </c>
      <c r="J18" s="25">
        <v>16600</v>
      </c>
      <c r="K18" s="15">
        <v>2214</v>
      </c>
      <c r="L18" s="15">
        <v>3366</v>
      </c>
      <c r="M18" s="65">
        <f>(I18/J18*100)-100</f>
        <v>-34.31927710843374</v>
      </c>
      <c r="N18" s="15">
        <f>I18/H18</f>
        <v>1362.875</v>
      </c>
      <c r="O18" s="39">
        <v>8</v>
      </c>
      <c r="P18" s="15"/>
      <c r="Q18" s="15"/>
      <c r="R18" s="15"/>
      <c r="S18" s="15"/>
      <c r="T18" s="67" t="e">
        <f>(P18/Q18*100)-100</f>
        <v>#DIV/0!</v>
      </c>
      <c r="U18" s="78"/>
      <c r="V18" s="15">
        <f>P18/O18</f>
        <v>0</v>
      </c>
      <c r="W18" s="78">
        <v>207593</v>
      </c>
      <c r="X18" s="80"/>
      <c r="Y18" s="79">
        <v>45989</v>
      </c>
    </row>
    <row r="19" spans="1:25" ht="12.75">
      <c r="A19" s="74">
        <v>6</v>
      </c>
      <c r="B19" s="74">
        <v>3</v>
      </c>
      <c r="C19" s="4" t="s">
        <v>59</v>
      </c>
      <c r="D19" s="4" t="s">
        <v>60</v>
      </c>
      <c r="E19" s="16" t="s">
        <v>43</v>
      </c>
      <c r="F19" s="16" t="s">
        <v>49</v>
      </c>
      <c r="G19" s="38">
        <v>7</v>
      </c>
      <c r="H19" s="38">
        <v>6</v>
      </c>
      <c r="I19" s="25">
        <v>9413</v>
      </c>
      <c r="J19" s="25">
        <v>14203</v>
      </c>
      <c r="K19" s="15">
        <v>2027</v>
      </c>
      <c r="L19" s="15">
        <v>3049</v>
      </c>
      <c r="M19" s="65">
        <f>(I19/J19*100)-100</f>
        <v>-33.725269309300856</v>
      </c>
      <c r="N19" s="15">
        <f>I19/H19</f>
        <v>1568.8333333333333</v>
      </c>
      <c r="O19" s="75">
        <v>6</v>
      </c>
      <c r="P19" s="15"/>
      <c r="Q19" s="15"/>
      <c r="R19" s="15"/>
      <c r="S19" s="15"/>
      <c r="T19" s="67" t="e">
        <f>(P19/Q19*100)-100</f>
        <v>#DIV/0!</v>
      </c>
      <c r="U19" s="78"/>
      <c r="V19" s="15">
        <f>P19/O19</f>
        <v>0</v>
      </c>
      <c r="W19" s="78">
        <v>184784</v>
      </c>
      <c r="X19" s="97"/>
      <c r="Y19" s="79">
        <v>40362</v>
      </c>
    </row>
    <row r="20" spans="1:25" ht="12.75">
      <c r="A20" s="74">
        <v>7</v>
      </c>
      <c r="B20" s="74" t="s">
        <v>89</v>
      </c>
      <c r="C20" s="4" t="s">
        <v>95</v>
      </c>
      <c r="D20" s="4" t="s">
        <v>96</v>
      </c>
      <c r="E20" s="16" t="s">
        <v>54</v>
      </c>
      <c r="F20" s="16" t="s">
        <v>41</v>
      </c>
      <c r="G20" s="38">
        <v>1</v>
      </c>
      <c r="H20" s="38">
        <v>5</v>
      </c>
      <c r="I20" s="25">
        <v>8800</v>
      </c>
      <c r="J20" s="25"/>
      <c r="K20" s="98">
        <v>1714</v>
      </c>
      <c r="L20" s="98"/>
      <c r="M20" s="65"/>
      <c r="N20" s="15">
        <f>I20/H20</f>
        <v>1760</v>
      </c>
      <c r="O20" s="75">
        <v>5</v>
      </c>
      <c r="P20" s="15"/>
      <c r="Q20" s="15"/>
      <c r="R20" s="15"/>
      <c r="S20" s="15"/>
      <c r="T20" s="67"/>
      <c r="U20" s="78"/>
      <c r="V20" s="15">
        <f>P20/O20</f>
        <v>0</v>
      </c>
      <c r="W20" s="78">
        <v>10496</v>
      </c>
      <c r="X20" s="80"/>
      <c r="Y20" s="79">
        <v>2069</v>
      </c>
    </row>
    <row r="21" spans="1:25" ht="12.75">
      <c r="A21" s="74">
        <v>8</v>
      </c>
      <c r="B21" s="74">
        <v>8</v>
      </c>
      <c r="C21" s="4" t="s">
        <v>57</v>
      </c>
      <c r="D21" s="4" t="s">
        <v>58</v>
      </c>
      <c r="E21" s="16" t="s">
        <v>46</v>
      </c>
      <c r="F21" s="16" t="s">
        <v>47</v>
      </c>
      <c r="G21" s="38">
        <v>8</v>
      </c>
      <c r="H21" s="38">
        <v>17</v>
      </c>
      <c r="I21" s="15">
        <v>7001</v>
      </c>
      <c r="J21" s="15">
        <v>8410</v>
      </c>
      <c r="K21" s="15">
        <v>1367</v>
      </c>
      <c r="L21" s="15">
        <v>1730</v>
      </c>
      <c r="M21" s="65">
        <f>(I21/J21*100)-100</f>
        <v>-16.753864447086798</v>
      </c>
      <c r="N21" s="15">
        <f>I21/H21</f>
        <v>411.8235294117647</v>
      </c>
      <c r="O21" s="75">
        <v>17</v>
      </c>
      <c r="P21" s="15"/>
      <c r="Q21" s="15"/>
      <c r="R21" s="15"/>
      <c r="S21" s="15"/>
      <c r="T21" s="67" t="e">
        <f>(P21/Q21*100)-100</f>
        <v>#DIV/0!</v>
      </c>
      <c r="U21" s="78"/>
      <c r="V21" s="15">
        <f>P21/O21</f>
        <v>0</v>
      </c>
      <c r="W21" s="78">
        <v>305952</v>
      </c>
      <c r="X21" s="80"/>
      <c r="Y21" s="79">
        <v>62365</v>
      </c>
    </row>
    <row r="22" spans="1:25" ht="12.75">
      <c r="A22" s="74">
        <v>9</v>
      </c>
      <c r="B22" s="74">
        <v>5</v>
      </c>
      <c r="C22" s="4" t="s">
        <v>84</v>
      </c>
      <c r="D22" s="4" t="s">
        <v>82</v>
      </c>
      <c r="E22" s="16" t="s">
        <v>83</v>
      </c>
      <c r="F22" s="16" t="s">
        <v>35</v>
      </c>
      <c r="G22" s="38">
        <v>2</v>
      </c>
      <c r="H22" s="38">
        <v>6</v>
      </c>
      <c r="I22" s="15">
        <v>6840</v>
      </c>
      <c r="J22" s="15">
        <v>10972</v>
      </c>
      <c r="K22" s="94">
        <v>1358</v>
      </c>
      <c r="L22" s="94">
        <v>2165</v>
      </c>
      <c r="M22" s="65">
        <f>(I22/J22*100)-100</f>
        <v>-37.65949690120306</v>
      </c>
      <c r="N22" s="15">
        <f>I22/H22</f>
        <v>1140</v>
      </c>
      <c r="O22" s="75">
        <v>10</v>
      </c>
      <c r="P22" s="87"/>
      <c r="Q22" s="15"/>
      <c r="R22" s="87"/>
      <c r="S22" s="15"/>
      <c r="T22" s="67" t="e">
        <f>(P22/Q22*100)-100</f>
        <v>#DIV/0!</v>
      </c>
      <c r="U22" s="78"/>
      <c r="V22" s="15"/>
      <c r="W22" s="78">
        <v>24534</v>
      </c>
      <c r="X22" s="80"/>
      <c r="Y22" s="79">
        <v>5284</v>
      </c>
    </row>
    <row r="23" spans="1:25" ht="12.75">
      <c r="A23" s="74">
        <v>10</v>
      </c>
      <c r="B23" s="74">
        <v>6</v>
      </c>
      <c r="C23" s="4" t="s">
        <v>70</v>
      </c>
      <c r="D23" s="4" t="s">
        <v>74</v>
      </c>
      <c r="E23" s="16" t="s">
        <v>71</v>
      </c>
      <c r="F23" s="16" t="s">
        <v>69</v>
      </c>
      <c r="G23" s="38">
        <v>4</v>
      </c>
      <c r="H23" s="38">
        <v>6</v>
      </c>
      <c r="I23" s="15">
        <v>5993</v>
      </c>
      <c r="J23" s="15">
        <v>10106</v>
      </c>
      <c r="K23" s="15">
        <v>1176</v>
      </c>
      <c r="L23" s="15">
        <v>1987</v>
      </c>
      <c r="M23" s="65">
        <f>(I23/J23*100)-100</f>
        <v>-40.69859489412231</v>
      </c>
      <c r="N23" s="15">
        <f>I23/H23</f>
        <v>998.8333333333334</v>
      </c>
      <c r="O23" s="75">
        <v>6</v>
      </c>
      <c r="P23" s="15"/>
      <c r="Q23" s="15"/>
      <c r="R23" s="15"/>
      <c r="S23" s="15"/>
      <c r="T23" s="67" t="e">
        <f>(P23/Q23*100)-100</f>
        <v>#DIV/0!</v>
      </c>
      <c r="U23" s="78"/>
      <c r="V23" s="15">
        <f>P23/O23</f>
        <v>0</v>
      </c>
      <c r="W23" s="78">
        <v>60141</v>
      </c>
      <c r="X23" s="80"/>
      <c r="Y23" s="79">
        <v>12733</v>
      </c>
    </row>
    <row r="24" spans="1:25" ht="12.75">
      <c r="A24" s="74">
        <v>11</v>
      </c>
      <c r="B24" s="74">
        <v>4</v>
      </c>
      <c r="C24" s="4" t="s">
        <v>75</v>
      </c>
      <c r="D24" s="4" t="s">
        <v>81</v>
      </c>
      <c r="E24" s="16" t="s">
        <v>71</v>
      </c>
      <c r="F24" s="16" t="s">
        <v>69</v>
      </c>
      <c r="G24" s="38">
        <v>3</v>
      </c>
      <c r="H24" s="38">
        <v>11</v>
      </c>
      <c r="I24" s="25">
        <v>4986</v>
      </c>
      <c r="J24" s="25">
        <v>11848</v>
      </c>
      <c r="K24" s="25">
        <v>846</v>
      </c>
      <c r="L24" s="25">
        <v>2039</v>
      </c>
      <c r="M24" s="65">
        <f>(I24/J24*100)-100</f>
        <v>-57.91694800810263</v>
      </c>
      <c r="N24" s="15">
        <f>I24/H24</f>
        <v>453.27272727272725</v>
      </c>
      <c r="O24" s="75">
        <v>11</v>
      </c>
      <c r="P24" s="15"/>
      <c r="Q24" s="15"/>
      <c r="R24" s="15"/>
      <c r="S24" s="15"/>
      <c r="T24" s="67" t="e">
        <f>(P24/Q24*100)-100</f>
        <v>#DIV/0!</v>
      </c>
      <c r="U24" s="78"/>
      <c r="V24" s="15">
        <f>P24/O24</f>
        <v>0</v>
      </c>
      <c r="W24" s="78">
        <v>38220</v>
      </c>
      <c r="X24" s="80"/>
      <c r="Y24" s="79">
        <v>7019</v>
      </c>
    </row>
    <row r="25" spans="1:25" ht="12.75" customHeight="1">
      <c r="A25" s="74">
        <v>12</v>
      </c>
      <c r="B25" s="74">
        <v>7</v>
      </c>
      <c r="C25" s="4" t="s">
        <v>67</v>
      </c>
      <c r="D25" s="4" t="s">
        <v>68</v>
      </c>
      <c r="E25" s="16" t="s">
        <v>50</v>
      </c>
      <c r="F25" s="16" t="s">
        <v>41</v>
      </c>
      <c r="G25" s="38">
        <v>5</v>
      </c>
      <c r="H25" s="38">
        <v>5</v>
      </c>
      <c r="I25" s="25">
        <v>3849</v>
      </c>
      <c r="J25" s="25">
        <v>8986</v>
      </c>
      <c r="K25" s="15">
        <v>775</v>
      </c>
      <c r="L25" s="15">
        <v>1812</v>
      </c>
      <c r="M25" s="65">
        <f>(I25/J25*100)-100</f>
        <v>-57.16670376140664</v>
      </c>
      <c r="N25" s="15">
        <f>I25/H25</f>
        <v>769.8</v>
      </c>
      <c r="O25" s="39">
        <v>5</v>
      </c>
      <c r="P25" s="15"/>
      <c r="Q25" s="15"/>
      <c r="R25" s="15"/>
      <c r="S25" s="15"/>
      <c r="T25" s="67" t="e">
        <f>(P25/Q25*100)-100</f>
        <v>#DIV/0!</v>
      </c>
      <c r="U25" s="78"/>
      <c r="V25" s="15"/>
      <c r="W25" s="78">
        <v>86339</v>
      </c>
      <c r="X25" s="80"/>
      <c r="Y25" s="79">
        <v>19296</v>
      </c>
    </row>
    <row r="26" spans="1:25" ht="12.75" customHeight="1">
      <c r="A26" s="74">
        <v>13</v>
      </c>
      <c r="B26" s="74">
        <v>11</v>
      </c>
      <c r="C26" s="4" t="s">
        <v>55</v>
      </c>
      <c r="D26" s="4" t="s">
        <v>56</v>
      </c>
      <c r="E26" s="16" t="s">
        <v>50</v>
      </c>
      <c r="F26" s="16" t="s">
        <v>41</v>
      </c>
      <c r="G26" s="38">
        <v>8</v>
      </c>
      <c r="H26" s="38">
        <v>3</v>
      </c>
      <c r="I26" s="25">
        <v>2916</v>
      </c>
      <c r="J26" s="25">
        <v>3428</v>
      </c>
      <c r="K26" s="25">
        <v>617</v>
      </c>
      <c r="L26" s="25">
        <v>749</v>
      </c>
      <c r="M26" s="65">
        <f>(I26/J26*100)-100</f>
        <v>-14.935822637106185</v>
      </c>
      <c r="N26" s="15">
        <f>I26/H26</f>
        <v>972</v>
      </c>
      <c r="O26" s="39">
        <v>3</v>
      </c>
      <c r="P26" s="15"/>
      <c r="Q26" s="15"/>
      <c r="R26" s="15"/>
      <c r="S26" s="15"/>
      <c r="T26" s="67" t="e">
        <f>(P26/Q26*100)-100</f>
        <v>#DIV/0!</v>
      </c>
      <c r="U26" s="78"/>
      <c r="V26" s="15">
        <f>P26/O26</f>
        <v>0</v>
      </c>
      <c r="W26" s="78">
        <v>123853</v>
      </c>
      <c r="X26" s="92"/>
      <c r="Y26" s="79">
        <v>27278</v>
      </c>
    </row>
    <row r="27" spans="1:25" ht="12.75">
      <c r="A27" s="74">
        <v>14</v>
      </c>
      <c r="B27" s="74" t="s">
        <v>89</v>
      </c>
      <c r="C27" s="4" t="s">
        <v>97</v>
      </c>
      <c r="D27" s="4" t="s">
        <v>98</v>
      </c>
      <c r="E27" s="16" t="s">
        <v>43</v>
      </c>
      <c r="F27" s="16" t="s">
        <v>41</v>
      </c>
      <c r="G27" s="38">
        <v>2</v>
      </c>
      <c r="H27" s="38">
        <v>1</v>
      </c>
      <c r="I27" s="15">
        <v>2702</v>
      </c>
      <c r="J27" s="15"/>
      <c r="K27" s="23">
        <v>573</v>
      </c>
      <c r="L27" s="23"/>
      <c r="M27" s="65"/>
      <c r="N27" s="15">
        <f>I27/H27</f>
        <v>2702</v>
      </c>
      <c r="O27" s="75">
        <v>1</v>
      </c>
      <c r="P27" s="15"/>
      <c r="Q27" s="15"/>
      <c r="R27" s="15"/>
      <c r="S27" s="15"/>
      <c r="T27" s="67"/>
      <c r="U27" s="95"/>
      <c r="V27" s="15">
        <f>P27/O27</f>
        <v>0</v>
      </c>
      <c r="W27" s="78">
        <v>8905</v>
      </c>
      <c r="X27" s="92"/>
      <c r="Y27" s="79">
        <v>2208</v>
      </c>
    </row>
    <row r="28" spans="1:25" ht="12.75">
      <c r="A28" s="74">
        <v>15</v>
      </c>
      <c r="B28" s="74">
        <v>10</v>
      </c>
      <c r="C28" s="4" t="s">
        <v>65</v>
      </c>
      <c r="D28" s="4" t="s">
        <v>66</v>
      </c>
      <c r="E28" s="16" t="s">
        <v>53</v>
      </c>
      <c r="F28" s="16" t="s">
        <v>35</v>
      </c>
      <c r="G28" s="38">
        <v>5</v>
      </c>
      <c r="H28" s="38">
        <v>4</v>
      </c>
      <c r="I28" s="25">
        <v>2171</v>
      </c>
      <c r="J28" s="25">
        <v>4031</v>
      </c>
      <c r="K28" s="25">
        <v>444</v>
      </c>
      <c r="L28" s="25">
        <v>786</v>
      </c>
      <c r="M28" s="65">
        <f>(I28/J28*100)-100</f>
        <v>-46.14239642768544</v>
      </c>
      <c r="N28" s="15">
        <f>I28/H28</f>
        <v>542.75</v>
      </c>
      <c r="O28" s="75">
        <v>4</v>
      </c>
      <c r="P28" s="87"/>
      <c r="Q28" s="87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48930</v>
      </c>
      <c r="X28" s="78"/>
      <c r="Y28" s="79">
        <v>10818</v>
      </c>
    </row>
    <row r="29" spans="1:25" ht="12.75">
      <c r="A29" s="74">
        <v>16</v>
      </c>
      <c r="B29" s="74">
        <v>9</v>
      </c>
      <c r="C29" s="4" t="s">
        <v>72</v>
      </c>
      <c r="D29" s="4" t="s">
        <v>73</v>
      </c>
      <c r="E29" s="16" t="s">
        <v>53</v>
      </c>
      <c r="F29" s="16" t="s">
        <v>35</v>
      </c>
      <c r="G29" s="38">
        <v>4</v>
      </c>
      <c r="H29" s="38">
        <v>8</v>
      </c>
      <c r="I29" s="15">
        <v>1842</v>
      </c>
      <c r="J29" s="15">
        <v>4871</v>
      </c>
      <c r="K29" s="98">
        <v>441</v>
      </c>
      <c r="L29" s="98">
        <v>976</v>
      </c>
      <c r="M29" s="65">
        <f>(I29/J29*100)-100</f>
        <v>-62.184356394990765</v>
      </c>
      <c r="N29" s="15">
        <f>I29/H29</f>
        <v>230.25</v>
      </c>
      <c r="O29" s="75">
        <v>8</v>
      </c>
      <c r="P29" s="15"/>
      <c r="Q29" s="15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34643</v>
      </c>
      <c r="X29" s="80"/>
      <c r="Y29" s="79">
        <v>7910</v>
      </c>
    </row>
    <row r="30" spans="1:25" ht="12.75">
      <c r="A30" s="74">
        <v>17</v>
      </c>
      <c r="B30" s="74">
        <v>17</v>
      </c>
      <c r="C30" s="4" t="s">
        <v>79</v>
      </c>
      <c r="D30" s="4" t="s">
        <v>80</v>
      </c>
      <c r="E30" s="16" t="s">
        <v>43</v>
      </c>
      <c r="F30" s="16" t="s">
        <v>49</v>
      </c>
      <c r="G30" s="38">
        <v>3</v>
      </c>
      <c r="H30" s="38">
        <v>1</v>
      </c>
      <c r="I30" s="25">
        <v>1273</v>
      </c>
      <c r="J30" s="25">
        <v>1009</v>
      </c>
      <c r="K30" s="25">
        <v>270</v>
      </c>
      <c r="L30" s="25">
        <v>215</v>
      </c>
      <c r="M30" s="65">
        <f>(I30/J30*100)-100</f>
        <v>26.164519326065403</v>
      </c>
      <c r="N30" s="15">
        <f>I30/H30</f>
        <v>1273</v>
      </c>
      <c r="O30" s="39">
        <v>2</v>
      </c>
      <c r="P30" s="15"/>
      <c r="Q30" s="15"/>
      <c r="R30" s="15"/>
      <c r="S30" s="15"/>
      <c r="T30" s="67" t="e">
        <f>(P30/Q30*100)-100</f>
        <v>#DIV/0!</v>
      </c>
      <c r="U30" s="25"/>
      <c r="V30" s="15">
        <f>P30/O30</f>
        <v>0</v>
      </c>
      <c r="W30" s="78">
        <v>5028</v>
      </c>
      <c r="X30" s="78"/>
      <c r="Y30" s="79">
        <v>1320</v>
      </c>
    </row>
    <row r="31" spans="1:25" ht="12.75">
      <c r="A31" s="74">
        <v>18</v>
      </c>
      <c r="B31" s="74">
        <v>12</v>
      </c>
      <c r="C31" s="4" t="s">
        <v>51</v>
      </c>
      <c r="D31" s="4" t="s">
        <v>51</v>
      </c>
      <c r="E31" s="16" t="s">
        <v>52</v>
      </c>
      <c r="F31" s="16" t="s">
        <v>49</v>
      </c>
      <c r="G31" s="38">
        <v>20</v>
      </c>
      <c r="H31" s="38">
        <v>11</v>
      </c>
      <c r="I31" s="23">
        <v>1143</v>
      </c>
      <c r="J31" s="23">
        <v>2069</v>
      </c>
      <c r="K31" s="100">
        <v>234</v>
      </c>
      <c r="L31" s="100">
        <v>415</v>
      </c>
      <c r="M31" s="65">
        <f>(I31/J31*100)-100</f>
        <v>-44.75592073465442</v>
      </c>
      <c r="N31" s="15">
        <f>I31/H31</f>
        <v>103.9090909090909</v>
      </c>
      <c r="O31" s="75">
        <v>11</v>
      </c>
      <c r="P31" s="15"/>
      <c r="Q31" s="15"/>
      <c r="R31" s="15"/>
      <c r="S31" s="15"/>
      <c r="T31" s="67" t="e">
        <f>(P31/Q31*100)-100</f>
        <v>#DIV/0!</v>
      </c>
      <c r="U31" s="94"/>
      <c r="V31" s="15">
        <f>P31/O31</f>
        <v>0</v>
      </c>
      <c r="W31" s="78">
        <v>855408</v>
      </c>
      <c r="X31" s="25"/>
      <c r="Y31" s="79">
        <v>204845</v>
      </c>
    </row>
    <row r="32" spans="1:25" ht="12.75">
      <c r="A32" s="74">
        <v>19</v>
      </c>
      <c r="B32" s="74">
        <v>13</v>
      </c>
      <c r="C32" s="4" t="s">
        <v>77</v>
      </c>
      <c r="D32" s="4" t="s">
        <v>78</v>
      </c>
      <c r="E32" s="16" t="s">
        <v>52</v>
      </c>
      <c r="F32" s="16" t="s">
        <v>49</v>
      </c>
      <c r="G32" s="38">
        <v>3</v>
      </c>
      <c r="H32" s="38">
        <v>2</v>
      </c>
      <c r="I32" s="25">
        <v>777</v>
      </c>
      <c r="J32" s="25">
        <v>1624</v>
      </c>
      <c r="K32" s="23">
        <v>234</v>
      </c>
      <c r="L32" s="23">
        <v>322</v>
      </c>
      <c r="M32" s="65">
        <f>(I32/J32*100)-100</f>
        <v>-52.1551724137931</v>
      </c>
      <c r="N32" s="15">
        <f>I32/H32</f>
        <v>388.5</v>
      </c>
      <c r="O32" s="38">
        <v>2</v>
      </c>
      <c r="P32" s="96"/>
      <c r="Q32" s="96"/>
      <c r="R32" s="23"/>
      <c r="S32" s="23"/>
      <c r="T32" s="67" t="e">
        <f>(P32/Q32*100)-100</f>
        <v>#DIV/0!</v>
      </c>
      <c r="U32" s="94"/>
      <c r="V32" s="15">
        <f>P32/O32</f>
        <v>0</v>
      </c>
      <c r="W32" s="78">
        <v>6377</v>
      </c>
      <c r="X32" s="104"/>
      <c r="Y32" s="79">
        <v>1314</v>
      </c>
    </row>
    <row r="33" spans="1:25" ht="13.5" thickBot="1">
      <c r="A33" s="74">
        <v>20</v>
      </c>
      <c r="B33" s="74">
        <v>14</v>
      </c>
      <c r="C33" s="4" t="s">
        <v>61</v>
      </c>
      <c r="D33" s="4" t="s">
        <v>62</v>
      </c>
      <c r="E33" s="16" t="s">
        <v>50</v>
      </c>
      <c r="F33" s="16" t="s">
        <v>41</v>
      </c>
      <c r="G33" s="38">
        <v>7</v>
      </c>
      <c r="H33" s="38">
        <v>14</v>
      </c>
      <c r="I33" s="15">
        <v>633</v>
      </c>
      <c r="J33" s="15">
        <v>1253</v>
      </c>
      <c r="K33" s="98">
        <v>145</v>
      </c>
      <c r="L33" s="98">
        <v>290</v>
      </c>
      <c r="M33" s="65">
        <f>(I33/J33*100)-100</f>
        <v>-49.48124501197127</v>
      </c>
      <c r="N33" s="15">
        <f>I33/H33</f>
        <v>45.214285714285715</v>
      </c>
      <c r="O33" s="101">
        <v>14</v>
      </c>
      <c r="P33" s="99"/>
      <c r="Q33" s="99"/>
      <c r="R33" s="102"/>
      <c r="S33" s="102"/>
      <c r="T33" s="67" t="e">
        <f>(P33/Q33*100)-100</f>
        <v>#DIV/0!</v>
      </c>
      <c r="U33" s="84"/>
      <c r="V33" s="15">
        <f>P33/O33</f>
        <v>0</v>
      </c>
      <c r="W33" s="78">
        <v>88231</v>
      </c>
      <c r="X33" s="103"/>
      <c r="Y33" s="79">
        <v>18022</v>
      </c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135</v>
      </c>
      <c r="I34" s="32">
        <f>SUM(I14:I33)</f>
        <v>136787</v>
      </c>
      <c r="J34" s="32">
        <v>163652</v>
      </c>
      <c r="K34" s="32">
        <f>SUM(K14:K33)</f>
        <v>27403</v>
      </c>
      <c r="L34" s="32">
        <v>32864</v>
      </c>
      <c r="M34" s="70">
        <f>(I34/J34*100)-100</f>
        <v>-16.41593136655831</v>
      </c>
      <c r="N34" s="33">
        <f>I34/H34</f>
        <v>1013.237037037037</v>
      </c>
      <c r="O34" s="35">
        <f>SUM(O14:O33)</f>
        <v>140</v>
      </c>
      <c r="P34" s="32">
        <f>SUM(P14:P33)</f>
        <v>0</v>
      </c>
      <c r="Q34" s="32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2248720</v>
      </c>
      <c r="X34" s="82">
        <f>SUM(X14:X33)</f>
        <v>0</v>
      </c>
      <c r="Y34" s="36">
        <f>SUM(Y14:Y33)</f>
        <v>502542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18 -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0.7106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17 -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12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40623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45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RANGO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3</v>
      </c>
      <c r="G14" s="38">
        <f>'WEEKLY COMPETITIVE REPORT'!H14</f>
        <v>10</v>
      </c>
      <c r="H14" s="15">
        <f>'WEEKLY COMPETITIVE REPORT'!I14/X4</f>
        <v>31687.306501547988</v>
      </c>
      <c r="I14" s="15">
        <f>'WEEKLY COMPETITIVE REPORT'!J14/X4</f>
        <v>46365.04362510554</v>
      </c>
      <c r="J14" s="23">
        <f>'WEEKLY COMPETITIVE REPORT'!K14</f>
        <v>4615</v>
      </c>
      <c r="K14" s="23">
        <f>'WEEKLY COMPETITIVE REPORT'!L14</f>
        <v>6734</v>
      </c>
      <c r="L14" s="65">
        <f>'WEEKLY COMPETITIVE REPORT'!M14</f>
        <v>-31.656903511700605</v>
      </c>
      <c r="M14" s="15">
        <f aca="true" t="shared" si="0" ref="M14:M20">H14/G14</f>
        <v>3168.7306501547987</v>
      </c>
      <c r="N14" s="38">
        <f>'WEEKLY COMPETITIVE REPORT'!O14</f>
        <v>10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150811.9898677174</v>
      </c>
      <c r="W14" s="23">
        <f>'WEEKLY COMPETITIVE REPORT'!X14</f>
        <v>0</v>
      </c>
      <c r="X14" s="57">
        <f>'WEEKLY COMPETITIVE REPORT'!Y14</f>
        <v>23211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THE RITE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1</v>
      </c>
      <c r="G15" s="38">
        <f>'WEEKLY COMPETITIVE REPORT'!H15</f>
        <v>6</v>
      </c>
      <c r="H15" s="15">
        <f>'WEEKLY COMPETITIVE REPORT'!I15/X4</f>
        <v>21509.991556431185</v>
      </c>
      <c r="I15" s="15">
        <f>'WEEKLY COMPETITIVE REPORT'!J15/X4</f>
        <v>0</v>
      </c>
      <c r="J15" s="23">
        <f>'WEEKLY COMPETITIVE REPORT'!K15</f>
        <v>3035</v>
      </c>
      <c r="K15" s="23">
        <f>'WEEKLY COMPETITIVE REPORT'!L15</f>
        <v>0</v>
      </c>
      <c r="L15" s="65">
        <f>'WEEKLY COMPETITIVE REPORT'!M15</f>
        <v>0</v>
      </c>
      <c r="M15" s="15">
        <f t="shared" si="0"/>
        <v>3584.998592738531</v>
      </c>
      <c r="N15" s="38">
        <f>'WEEKLY COMPETITIVE REPORT'!O15</f>
        <v>6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25620.602307908808</v>
      </c>
      <c r="W15" s="23">
        <f>'WEEKLY COMPETITIVE REPORT'!X15</f>
        <v>0</v>
      </c>
      <c r="X15" s="57">
        <f>'WEEKLY COMPETITIVE REPORT'!Y15</f>
        <v>3641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PAUL</v>
      </c>
      <c r="D16" s="4" t="str">
        <f>'WEEKLY COMPETITIVE REPORT'!E16</f>
        <v>UNI</v>
      </c>
      <c r="E16" s="4" t="str">
        <f>'WEEKLY COMPETITIVE REPORT'!F16</f>
        <v>Karantanija</v>
      </c>
      <c r="F16" s="38">
        <f>'WEEKLY COMPETITIVE REPORT'!G16</f>
        <v>1</v>
      </c>
      <c r="G16" s="38">
        <f>'WEEKLY COMPETITIVE REPORT'!H16</f>
        <v>6</v>
      </c>
      <c r="H16" s="15">
        <f>'WEEKLY COMPETITIVE REPORT'!I16/X4</f>
        <v>21289.05150576977</v>
      </c>
      <c r="I16" s="15">
        <f>'WEEKLY COMPETITIVE REPORT'!J16/X4</f>
        <v>0</v>
      </c>
      <c r="J16" s="23">
        <f>'WEEKLY COMPETITIVE REPORT'!K16</f>
        <v>3053</v>
      </c>
      <c r="K16" s="23">
        <f>'WEEKLY COMPETITIVE REPORT'!L16</f>
        <v>0</v>
      </c>
      <c r="L16" s="65">
        <f>'WEEKLY COMPETITIVE REPORT'!M16</f>
        <v>0</v>
      </c>
      <c r="M16" s="15">
        <f t="shared" si="0"/>
        <v>3548.1752509616285</v>
      </c>
      <c r="N16" s="38">
        <f>'WEEKLY COMPETITIVE REPORT'!O16</f>
        <v>6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24468.05516464959</v>
      </c>
      <c r="W16" s="23">
        <f>'WEEKLY COMPETITIVE REPORT'!X16</f>
        <v>0</v>
      </c>
      <c r="X16" s="57">
        <f>'WEEKLY COMPETITIVE REPORT'!Y16</f>
        <v>3598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JUSTIN BIEBER: NEVER SAY NEVER</v>
      </c>
      <c r="D17" s="4" t="str">
        <f>'WEEKLY COMPETITIVE REPORT'!E17</f>
        <v>PAR</v>
      </c>
      <c r="E17" s="4" t="str">
        <f>'WEEKLY COMPETITIVE REPORT'!F17</f>
        <v>Karantanija</v>
      </c>
      <c r="F17" s="38">
        <f>'WEEKLY COMPETITIVE REPORT'!G17</f>
        <v>1</v>
      </c>
      <c r="G17" s="38">
        <f>'WEEKLY COMPETITIVE REPORT'!H17</f>
        <v>5</v>
      </c>
      <c r="H17" s="15">
        <f>'WEEKLY COMPETITIVE REPORT'!I17/X4</f>
        <v>17752.603433717984</v>
      </c>
      <c r="I17" s="15">
        <f>'WEEKLY COMPETITIVE REPORT'!J17/X4</f>
        <v>0</v>
      </c>
      <c r="J17" s="23">
        <f>'WEEKLY COMPETITIVE REPORT'!K17</f>
        <v>2265</v>
      </c>
      <c r="K17" s="23">
        <f>'WEEKLY COMPETITIVE REPORT'!L17</f>
        <v>0</v>
      </c>
      <c r="L17" s="65">
        <f>'WEEKLY COMPETITIVE REPORT'!M17</f>
        <v>0</v>
      </c>
      <c r="M17" s="15">
        <f t="shared" si="0"/>
        <v>3550.520686743597</v>
      </c>
      <c r="N17" s="38">
        <f>'WEEKLY COMPETITIVE REPORT'!O17</f>
        <v>5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23256.403039684774</v>
      </c>
      <c r="W17" s="23">
        <f>'WEEKLY COMPETITIVE REPORT'!X17</f>
        <v>0</v>
      </c>
      <c r="X17" s="57">
        <f>'WEEKLY COMPETITIVE REPORT'!Y17</f>
        <v>3260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JUST GO WITH IT</v>
      </c>
      <c r="D18" s="4" t="str">
        <f>'WEEKLY COMPETITIVE REPORT'!E18</f>
        <v>SONY</v>
      </c>
      <c r="E18" s="4" t="str">
        <f>'WEEKLY COMPETITIVE REPORT'!F18</f>
        <v>CF</v>
      </c>
      <c r="F18" s="38">
        <f>'WEEKLY COMPETITIVE REPORT'!G18</f>
        <v>6</v>
      </c>
      <c r="G18" s="38">
        <f>'WEEKLY COMPETITIVE REPORT'!H18</f>
        <v>8</v>
      </c>
      <c r="H18" s="15">
        <f>'WEEKLY COMPETITIVE REPORT'!I18/X4</f>
        <v>15343.371798480157</v>
      </c>
      <c r="I18" s="15">
        <f>'WEEKLY COMPETITIVE REPORT'!J18/X4</f>
        <v>23360.540388404166</v>
      </c>
      <c r="J18" s="23">
        <f>'WEEKLY COMPETITIVE REPORT'!K18</f>
        <v>2214</v>
      </c>
      <c r="K18" s="23">
        <f>'WEEKLY COMPETITIVE REPORT'!L18</f>
        <v>3366</v>
      </c>
      <c r="L18" s="65">
        <f>'WEEKLY COMPETITIVE REPORT'!M18</f>
        <v>-34.31927710843374</v>
      </c>
      <c r="M18" s="15">
        <f t="shared" si="0"/>
        <v>1917.9214748100196</v>
      </c>
      <c r="N18" s="38">
        <f>'WEEKLY COMPETITIVE REPORT'!O18</f>
        <v>8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292137.6301716859</v>
      </c>
      <c r="W18" s="23">
        <f>'WEEKLY COMPETITIVE REPORT'!X18</f>
        <v>0</v>
      </c>
      <c r="X18" s="57">
        <f>'WEEKLY COMPETITIVE REPORT'!Y18</f>
        <v>45989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KING'S SPEECH</v>
      </c>
      <c r="D19" s="4" t="str">
        <f>'WEEKLY COMPETITIVE REPORT'!E19</f>
        <v>INDEP</v>
      </c>
      <c r="E19" s="4" t="str">
        <f>'WEEKLY COMPETITIVE REPORT'!F19</f>
        <v>Cinemania</v>
      </c>
      <c r="F19" s="38">
        <f>'WEEKLY COMPETITIVE REPORT'!G19</f>
        <v>7</v>
      </c>
      <c r="G19" s="38">
        <f>'WEEKLY COMPETITIVE REPORT'!H19</f>
        <v>6</v>
      </c>
      <c r="H19" s="15">
        <f>'WEEKLY COMPETITIVE REPORT'!I19/X4</f>
        <v>13246.552209400506</v>
      </c>
      <c r="I19" s="15">
        <f>'WEEKLY COMPETITIVE REPORT'!J19/X4</f>
        <v>19987.33464677737</v>
      </c>
      <c r="J19" s="23">
        <f>'WEEKLY COMPETITIVE REPORT'!K19</f>
        <v>2027</v>
      </c>
      <c r="K19" s="23">
        <f>'WEEKLY COMPETITIVE REPORT'!L19</f>
        <v>3049</v>
      </c>
      <c r="L19" s="65">
        <f>'WEEKLY COMPETITIVE REPORT'!M19</f>
        <v>-33.725269309300856</v>
      </c>
      <c r="M19" s="15">
        <f t="shared" si="0"/>
        <v>2207.758701566751</v>
      </c>
      <c r="N19" s="38">
        <f>'WEEKLY COMPETITIVE REPORT'!O19</f>
        <v>6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260039.40332113707</v>
      </c>
      <c r="W19" s="23">
        <f>'WEEKLY COMPETITIVE REPORT'!X19</f>
        <v>0</v>
      </c>
      <c r="X19" s="57">
        <f>'WEEKLY COMPETITIVE REPORT'!Y19</f>
        <v>40362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HOW DO YOU KNOW</v>
      </c>
      <c r="D20" s="4" t="str">
        <f>'WEEKLY COMPETITIVE REPORT'!E20</f>
        <v>SONY</v>
      </c>
      <c r="E20" s="4" t="str">
        <f>'WEEKLY COMPETITIVE REPORT'!F20</f>
        <v>CF</v>
      </c>
      <c r="F20" s="38">
        <f>'WEEKLY COMPETITIVE REPORT'!G20</f>
        <v>1</v>
      </c>
      <c r="G20" s="38">
        <f>'WEEKLY COMPETITIVE REPORT'!H20</f>
        <v>5</v>
      </c>
      <c r="H20" s="15">
        <f>'WEEKLY COMPETITIVE REPORT'!I20/X4</f>
        <v>12383.90092879257</v>
      </c>
      <c r="I20" s="15">
        <f>'WEEKLY COMPETITIVE REPORT'!J20/X4</f>
        <v>0</v>
      </c>
      <c r="J20" s="23">
        <f>'WEEKLY COMPETITIVE REPORT'!K20</f>
        <v>1714</v>
      </c>
      <c r="K20" s="23">
        <f>'WEEKLY COMPETITIVE REPORT'!L20</f>
        <v>0</v>
      </c>
      <c r="L20" s="65">
        <f>'WEEKLY COMPETITIVE REPORT'!M20</f>
        <v>0</v>
      </c>
      <c r="M20" s="15">
        <f t="shared" si="0"/>
        <v>2476.7801857585137</v>
      </c>
      <c r="N20" s="38">
        <f>'WEEKLY COMPETITIVE REPORT'!O20</f>
        <v>5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>
        <f>'WEEKLY COMPETITIVE REPORT'!T20</f>
        <v>0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14770.616380523501</v>
      </c>
      <c r="W20" s="23">
        <f>'WEEKLY COMPETITIVE REPORT'!X20</f>
        <v>0</v>
      </c>
      <c r="X20" s="57">
        <f>'WEEKLY COMPETITIVE REPORT'!Y20</f>
        <v>2069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TANGLED</v>
      </c>
      <c r="D21" s="4" t="str">
        <f>'WEEKLY COMPETITIVE REPORT'!E21</f>
        <v>WDI</v>
      </c>
      <c r="E21" s="4" t="str">
        <f>'WEEKLY COMPETITIVE REPORT'!F21</f>
        <v>CENEX</v>
      </c>
      <c r="F21" s="38">
        <f>'WEEKLY COMPETITIVE REPORT'!G21</f>
        <v>8</v>
      </c>
      <c r="G21" s="38">
        <f>'WEEKLY COMPETITIVE REPORT'!H21</f>
        <v>17</v>
      </c>
      <c r="H21" s="15">
        <f>'WEEKLY COMPETITIVE REPORT'!I21/X4</f>
        <v>9852.237545735998</v>
      </c>
      <c r="I21" s="15">
        <f>'WEEKLY COMPETITIVE REPORT'!J21/X4</f>
        <v>11835.06895581199</v>
      </c>
      <c r="J21" s="23">
        <f>'WEEKLY COMPETITIVE REPORT'!K21</f>
        <v>1367</v>
      </c>
      <c r="K21" s="23">
        <f>'WEEKLY COMPETITIVE REPORT'!L21</f>
        <v>1730</v>
      </c>
      <c r="L21" s="65">
        <f>'WEEKLY COMPETITIVE REPORT'!M21</f>
        <v>-16.753864447086798</v>
      </c>
      <c r="M21" s="15">
        <f aca="true" t="shared" si="2" ref="M21:M33">H21/G21</f>
        <v>579.5433850432939</v>
      </c>
      <c r="N21" s="38">
        <f>'WEEKLY COMPETITIVE REPORT'!O21</f>
        <v>17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430554.4610188573</v>
      </c>
      <c r="W21" s="23">
        <f>'WEEKLY COMPETITIVE REPORT'!X21</f>
        <v>0</v>
      </c>
      <c r="X21" s="57">
        <f>'WEEKLY COMPETITIVE REPORT'!Y21</f>
        <v>62365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ADJUSTMENT BUREAU</v>
      </c>
      <c r="D22" s="4" t="str">
        <f>'WEEKLY COMPETITIVE REPORT'!E22</f>
        <v>UNI</v>
      </c>
      <c r="E22" s="4" t="str">
        <f>'WEEKLY COMPETITIVE REPORT'!F22</f>
        <v>Karantanija</v>
      </c>
      <c r="F22" s="38">
        <f>'WEEKLY COMPETITIVE REPORT'!G22</f>
        <v>2</v>
      </c>
      <c r="G22" s="38">
        <f>'WEEKLY COMPETITIVE REPORT'!H22</f>
        <v>6</v>
      </c>
      <c r="H22" s="15">
        <f>'WEEKLY COMPETITIVE REPORT'!I22/X4</f>
        <v>9625.668449197861</v>
      </c>
      <c r="I22" s="15">
        <f>'WEEKLY COMPETITIVE REPORT'!J22/X4</f>
        <v>15440.472839853644</v>
      </c>
      <c r="J22" s="23">
        <f>'WEEKLY COMPETITIVE REPORT'!K22</f>
        <v>1358</v>
      </c>
      <c r="K22" s="23">
        <f>'WEEKLY COMPETITIVE REPORT'!L22</f>
        <v>2165</v>
      </c>
      <c r="L22" s="65">
        <f>'WEEKLY COMPETITIVE REPORT'!M22</f>
        <v>-37.65949690120306</v>
      </c>
      <c r="M22" s="15">
        <f t="shared" si="2"/>
        <v>1604.2780748663101</v>
      </c>
      <c r="N22" s="38">
        <f>'WEEKLY COMPETITIVE REPORT'!O22</f>
        <v>10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34525.75288488601</v>
      </c>
      <c r="W22" s="23">
        <f>'WEEKLY COMPETITIVE REPORT'!X22</f>
        <v>0</v>
      </c>
      <c r="X22" s="57">
        <f>'WEEKLY COMPETITIVE REPORT'!Y22</f>
        <v>5284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UNKNOWN</v>
      </c>
      <c r="D23" s="4" t="str">
        <f>'WEEKLY COMPETITIVE REPORT'!E23</f>
        <v>WB</v>
      </c>
      <c r="E23" s="4" t="str">
        <f>'WEEKLY COMPETITIVE REPORT'!F23</f>
        <v>Blitz</v>
      </c>
      <c r="F23" s="38">
        <f>'WEEKLY COMPETITIVE REPORT'!G23</f>
        <v>4</v>
      </c>
      <c r="G23" s="38">
        <f>'WEEKLY COMPETITIVE REPORT'!H23</f>
        <v>6</v>
      </c>
      <c r="H23" s="15">
        <f>'WEEKLY COMPETITIVE REPORT'!I23/X4</f>
        <v>8433.717984801577</v>
      </c>
      <c r="I23" s="15">
        <f>'WEEKLY COMPETITIVE REPORT'!J23/X4</f>
        <v>14221.784407542922</v>
      </c>
      <c r="J23" s="23">
        <f>'WEEKLY COMPETITIVE REPORT'!K23</f>
        <v>1176</v>
      </c>
      <c r="K23" s="23">
        <f>'WEEKLY COMPETITIVE REPORT'!L23</f>
        <v>1987</v>
      </c>
      <c r="L23" s="65">
        <f>'WEEKLY COMPETITIVE REPORT'!M23</f>
        <v>-40.69859489412231</v>
      </c>
      <c r="M23" s="15">
        <f t="shared" si="2"/>
        <v>1405.6196641335962</v>
      </c>
      <c r="N23" s="38">
        <f>'WEEKLY COMPETITIVE REPORT'!O23</f>
        <v>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84634.11201801295</v>
      </c>
      <c r="W23" s="23">
        <f>'WEEKLY COMPETITIVE REPORT'!X23</f>
        <v>0</v>
      </c>
      <c r="X23" s="57">
        <f>'WEEKLY COMPETITIVE REPORT'!Y23</f>
        <v>12733</v>
      </c>
    </row>
    <row r="24" spans="1:24" ht="12.75">
      <c r="A24" s="51">
        <v>11</v>
      </c>
      <c r="B24" s="4">
        <f>'WEEKLY COMPETITIVE REPORT'!B24</f>
        <v>4</v>
      </c>
      <c r="C24" s="4" t="str">
        <f>'WEEKLY COMPETITIVE REPORT'!C24</f>
        <v>DRIVE ANGRY 3D</v>
      </c>
      <c r="D24" s="4" t="str">
        <f>'WEEKLY COMPETITIVE REPORT'!E24</f>
        <v>WB</v>
      </c>
      <c r="E24" s="4" t="str">
        <f>'WEEKLY COMPETITIVE REPORT'!F24</f>
        <v>Blitz</v>
      </c>
      <c r="F24" s="38">
        <f>'WEEKLY COMPETITIVE REPORT'!G24</f>
        <v>3</v>
      </c>
      <c r="G24" s="38">
        <f>'WEEKLY COMPETITIVE REPORT'!H24</f>
        <v>11</v>
      </c>
      <c r="H24" s="15">
        <f>'WEEKLY COMPETITIVE REPORT'!I24/X4</f>
        <v>7016.605685336335</v>
      </c>
      <c r="I24" s="15">
        <f>'WEEKLY COMPETITIVE REPORT'!J24/X4</f>
        <v>16673.23388685618</v>
      </c>
      <c r="J24" s="23">
        <f>'WEEKLY COMPETITIVE REPORT'!K24</f>
        <v>846</v>
      </c>
      <c r="K24" s="23">
        <f>'WEEKLY COMPETITIVE REPORT'!L24</f>
        <v>2039</v>
      </c>
      <c r="L24" s="65">
        <f>'WEEKLY COMPETITIVE REPORT'!M24</f>
        <v>-57.91694800810263</v>
      </c>
      <c r="M24" s="15">
        <f t="shared" si="2"/>
        <v>637.8732441214851</v>
      </c>
      <c r="N24" s="38">
        <f>'WEEKLY COMPETITIVE REPORT'!O24</f>
        <v>11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53785.53335209682</v>
      </c>
      <c r="W24" s="23">
        <f>'WEEKLY COMPETITIVE REPORT'!X24</f>
        <v>0</v>
      </c>
      <c r="X24" s="57">
        <f>'WEEKLY COMPETITIVE REPORT'!Y24</f>
        <v>7019</v>
      </c>
    </row>
    <row r="25" spans="1:24" ht="12.75">
      <c r="A25" s="51">
        <v>12</v>
      </c>
      <c r="B25" s="4">
        <f>'WEEKLY COMPETITIVE REPORT'!B25</f>
        <v>7</v>
      </c>
      <c r="C25" s="4" t="str">
        <f>'WEEKLY COMPETITIVE REPORT'!C25</f>
        <v>BIG MOMMAS: LIKE FATHER LIKE SON</v>
      </c>
      <c r="D25" s="4" t="str">
        <f>'WEEKLY COMPETITIVE REPORT'!E25</f>
        <v>FOX</v>
      </c>
      <c r="E25" s="4" t="str">
        <f>'WEEKLY COMPETITIVE REPORT'!F25</f>
        <v>CF</v>
      </c>
      <c r="F25" s="38">
        <f>'WEEKLY COMPETITIVE REPORT'!G25</f>
        <v>5</v>
      </c>
      <c r="G25" s="38">
        <f>'WEEKLY COMPETITIVE REPORT'!H25</f>
        <v>5</v>
      </c>
      <c r="H25" s="15">
        <f>'WEEKLY COMPETITIVE REPORT'!I25/X4</f>
        <v>5416.549394877568</v>
      </c>
      <c r="I25" s="15">
        <f>'WEEKLY COMPETITIVE REPORT'!J25/X4</f>
        <v>12645.651562060231</v>
      </c>
      <c r="J25" s="23">
        <f>'WEEKLY COMPETITIVE REPORT'!K25</f>
        <v>775</v>
      </c>
      <c r="K25" s="23">
        <f>'WEEKLY COMPETITIVE REPORT'!L25</f>
        <v>1812</v>
      </c>
      <c r="L25" s="65">
        <f>'WEEKLY COMPETITIVE REPORT'!M25</f>
        <v>-57.16670376140664</v>
      </c>
      <c r="M25" s="15">
        <f t="shared" si="2"/>
        <v>1083.3098789755136</v>
      </c>
      <c r="N25" s="38">
        <f>'WEEKLY COMPETITIVE REPORT'!O25</f>
        <v>5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121501.5479876161</v>
      </c>
      <c r="W25" s="23">
        <f>'WEEKLY COMPETITIVE REPORT'!X25</f>
        <v>0</v>
      </c>
      <c r="X25" s="57">
        <f>'WEEKLY COMPETITIVE REPORT'!Y25</f>
        <v>19296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BLACK SWAN</v>
      </c>
      <c r="D26" s="4" t="str">
        <f>'WEEKLY COMPETITIVE REPORT'!E26</f>
        <v>FOX</v>
      </c>
      <c r="E26" s="4" t="str">
        <f>'WEEKLY COMPETITIVE REPORT'!F26</f>
        <v>CF</v>
      </c>
      <c r="F26" s="38">
        <f>'WEEKLY COMPETITIVE REPORT'!G26</f>
        <v>8</v>
      </c>
      <c r="G26" s="38">
        <f>'WEEKLY COMPETITIVE REPORT'!H26</f>
        <v>3</v>
      </c>
      <c r="H26" s="15">
        <f>'WEEKLY COMPETITIVE REPORT'!I26/X4</f>
        <v>4103.574444131719</v>
      </c>
      <c r="I26" s="15">
        <f>'WEEKLY COMPETITIVE REPORT'!J26/X4</f>
        <v>4824.0923163523785</v>
      </c>
      <c r="J26" s="23">
        <f>'WEEKLY COMPETITIVE REPORT'!K26</f>
        <v>617</v>
      </c>
      <c r="K26" s="23">
        <f>'WEEKLY COMPETITIVE REPORT'!L26</f>
        <v>749</v>
      </c>
      <c r="L26" s="65">
        <f>'WEEKLY COMPETITIVE REPORT'!M26</f>
        <v>-14.935822637106185</v>
      </c>
      <c r="M26" s="15">
        <f t="shared" si="2"/>
        <v>1367.8581480439063</v>
      </c>
      <c r="N26" s="38">
        <f>'WEEKLY COMPETITIVE REPORT'!O26</f>
        <v>3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174293.55474247114</v>
      </c>
      <c r="W26" s="23">
        <f>'WEEKLY COMPETITIVE REPORT'!X26</f>
        <v>0</v>
      </c>
      <c r="X26" s="57">
        <f>'WEEKLY COMPETITIVE REPORT'!Y26</f>
        <v>27278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COPIE CONFORME</v>
      </c>
      <c r="D27" s="4" t="str">
        <f>'WEEKLY COMPETITIVE REPORT'!E27</f>
        <v>INDEP</v>
      </c>
      <c r="E27" s="4" t="str">
        <f>'WEEKLY COMPETITIVE REPORT'!F27</f>
        <v>CF</v>
      </c>
      <c r="F27" s="38">
        <f>'WEEKLY COMPETITIVE REPORT'!G27</f>
        <v>2</v>
      </c>
      <c r="G27" s="38">
        <f>'WEEKLY COMPETITIVE REPORT'!H27</f>
        <v>1</v>
      </c>
      <c r="H27" s="15">
        <f>'WEEKLY COMPETITIVE REPORT'!I27/X4</f>
        <v>3802.420489726991</v>
      </c>
      <c r="I27" s="15">
        <f>'WEEKLY COMPETITIVE REPORT'!J27/X17</f>
        <v>0</v>
      </c>
      <c r="J27" s="23">
        <f>'WEEKLY COMPETITIVE REPORT'!K27</f>
        <v>573</v>
      </c>
      <c r="K27" s="23">
        <f>'WEEKLY COMPETITIVE REPORT'!L27</f>
        <v>0</v>
      </c>
      <c r="L27" s="65">
        <f>'WEEKLY COMPETITIVE REPORT'!M27</f>
        <v>0</v>
      </c>
      <c r="M27" s="15">
        <f t="shared" si="2"/>
        <v>3802.420489726991</v>
      </c>
      <c r="N27" s="38">
        <f>'WEEKLY COMPETITIVE REPORT'!O27</f>
        <v>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12531.663383056572</v>
      </c>
      <c r="W27" s="23">
        <f>'WEEKLY COMPETITIVE REPORT'!X27</f>
        <v>0</v>
      </c>
      <c r="X27" s="57">
        <f>'WEEKLY COMPETITIVE REPORT'!Y27</f>
        <v>2208</v>
      </c>
    </row>
    <row r="28" spans="1:24" ht="12.75">
      <c r="A28" s="51">
        <v>15</v>
      </c>
      <c r="B28" s="4">
        <f>'WEEKLY COMPETITIVE REPORT'!B28</f>
        <v>10</v>
      </c>
      <c r="C28" s="4" t="str">
        <f>'WEEKLY COMPETITIVE REPORT'!C28</f>
        <v>TRUE GRIT</v>
      </c>
      <c r="D28" s="4" t="str">
        <f>'WEEKLY COMPETITIVE REPORT'!E28</f>
        <v>PAR</v>
      </c>
      <c r="E28" s="4" t="str">
        <f>'WEEKLY COMPETITIVE REPORT'!F28</f>
        <v>Karantanija</v>
      </c>
      <c r="F28" s="38">
        <f>'WEEKLY COMPETITIVE REPORT'!G28</f>
        <v>5</v>
      </c>
      <c r="G28" s="38">
        <f>'WEEKLY COMPETITIVE REPORT'!H28</f>
        <v>4</v>
      </c>
      <c r="H28" s="15">
        <f>'WEEKLY COMPETITIVE REPORT'!I28/X4</f>
        <v>3055.164649591894</v>
      </c>
      <c r="I28" s="15">
        <f>'WEEKLY COMPETITIVE REPORT'!J28/X17</f>
        <v>1.2365030674846627</v>
      </c>
      <c r="J28" s="23">
        <f>'WEEKLY COMPETITIVE REPORT'!K28</f>
        <v>444</v>
      </c>
      <c r="K28" s="23">
        <f>'WEEKLY COMPETITIVE REPORT'!L28</f>
        <v>786</v>
      </c>
      <c r="L28" s="65">
        <f>'WEEKLY COMPETITIVE REPORT'!M28</f>
        <v>-46.14239642768544</v>
      </c>
      <c r="M28" s="15">
        <f t="shared" si="2"/>
        <v>763.7911623979735</v>
      </c>
      <c r="N28" s="38">
        <f>'WEEKLY COMPETITIVE REPORT'!O28</f>
        <v>4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68857.30368702505</v>
      </c>
      <c r="W28" s="23">
        <f>'WEEKLY COMPETITIVE REPORT'!X28</f>
        <v>0</v>
      </c>
      <c r="X28" s="57">
        <f>'WEEKLY COMPETITIVE REPORT'!Y28</f>
        <v>10818</v>
      </c>
    </row>
    <row r="29" spans="1:24" ht="12.75">
      <c r="A29" s="51">
        <v>16</v>
      </c>
      <c r="B29" s="4">
        <f>'WEEKLY COMPETITIVE REPORT'!B29</f>
        <v>9</v>
      </c>
      <c r="C29" s="4" t="str">
        <f>'WEEKLY COMPETITIVE REPORT'!C29</f>
        <v>MORNING GLORY</v>
      </c>
      <c r="D29" s="4" t="str">
        <f>'WEEKLY COMPETITIVE REPORT'!E29</f>
        <v>PAR</v>
      </c>
      <c r="E29" s="4" t="str">
        <f>'WEEKLY COMPETITIVE REPORT'!F29</f>
        <v>Karantanija</v>
      </c>
      <c r="F29" s="38">
        <f>'WEEKLY COMPETITIVE REPORT'!G29</f>
        <v>4</v>
      </c>
      <c r="G29" s="38">
        <f>'WEEKLY COMPETITIVE REPORT'!H29</f>
        <v>8</v>
      </c>
      <c r="H29" s="15">
        <f>'WEEKLY COMPETITIVE REPORT'!I29/X4</f>
        <v>2592.175626231354</v>
      </c>
      <c r="I29" s="15">
        <f>'WEEKLY COMPETITIVE REPORT'!J29/X17</f>
        <v>1.4941717791411042</v>
      </c>
      <c r="J29" s="23">
        <f>'WEEKLY COMPETITIVE REPORT'!K29</f>
        <v>441</v>
      </c>
      <c r="K29" s="23">
        <f>'WEEKLY COMPETITIVE REPORT'!L29</f>
        <v>976</v>
      </c>
      <c r="L29" s="65">
        <f>'WEEKLY COMPETITIVE REPORT'!M29</f>
        <v>-62.184356394990765</v>
      </c>
      <c r="M29" s="15">
        <f t="shared" si="2"/>
        <v>324.0219532789192</v>
      </c>
      <c r="N29" s="38">
        <f>'WEEKLY COMPETITIVE REPORT'!O29</f>
        <v>8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48751.759076836475</v>
      </c>
      <c r="W29" s="23">
        <f>'WEEKLY COMPETITIVE REPORT'!X29</f>
        <v>0</v>
      </c>
      <c r="X29" s="57">
        <f>'WEEKLY COMPETITIVE REPORT'!Y29</f>
        <v>7910</v>
      </c>
    </row>
    <row r="30" spans="1:24" ht="12.75">
      <c r="A30" s="52">
        <v>17</v>
      </c>
      <c r="B30" s="4">
        <f>'WEEKLY COMPETITIVE REPORT'!B30</f>
        <v>17</v>
      </c>
      <c r="C30" s="4" t="str">
        <f>'WEEKLY COMPETITIVE REPORT'!C30</f>
        <v>LE CONCERT</v>
      </c>
      <c r="D30" s="4" t="str">
        <f>'WEEKLY COMPETITIVE REPORT'!E30</f>
        <v>INDEP</v>
      </c>
      <c r="E30" s="4" t="str">
        <f>'WEEKLY COMPETITIVE REPORT'!F30</f>
        <v>Cinemania</v>
      </c>
      <c r="F30" s="38">
        <f>'WEEKLY COMPETITIVE REPORT'!G30</f>
        <v>3</v>
      </c>
      <c r="G30" s="38">
        <f>'WEEKLY COMPETITIVE REPORT'!H30</f>
        <v>1</v>
      </c>
      <c r="H30" s="15">
        <f>'WEEKLY COMPETITIVE REPORT'!I30/X4</f>
        <v>1791.4438502673797</v>
      </c>
      <c r="I30" s="15">
        <f>'WEEKLY COMPETITIVE REPORT'!J30/X17</f>
        <v>0.3095092024539877</v>
      </c>
      <c r="J30" s="23">
        <f>'WEEKLY COMPETITIVE REPORT'!K30</f>
        <v>270</v>
      </c>
      <c r="K30" s="23">
        <f>'WEEKLY COMPETITIVE REPORT'!L30</f>
        <v>215</v>
      </c>
      <c r="L30" s="65">
        <f>'WEEKLY COMPETITIVE REPORT'!M30</f>
        <v>26.164519326065403</v>
      </c>
      <c r="M30" s="15">
        <f t="shared" si="2"/>
        <v>1791.4438502673797</v>
      </c>
      <c r="N30" s="38">
        <f>'WEEKLY COMPETITIVE REPORT'!O30</f>
        <v>2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7075.710667041936</v>
      </c>
      <c r="W30" s="23">
        <f>'WEEKLY COMPETITIVE REPORT'!X30</f>
        <v>0</v>
      </c>
      <c r="X30" s="57">
        <f>'WEEKLY COMPETITIVE REPORT'!Y30</f>
        <v>1320</v>
      </c>
    </row>
    <row r="31" spans="1:24" ht="12.75">
      <c r="A31" s="51">
        <v>18</v>
      </c>
      <c r="B31" s="4">
        <f>'WEEKLY COMPETITIVE REPORT'!B31</f>
        <v>12</v>
      </c>
      <c r="C31" s="4" t="str">
        <f>'WEEKLY COMPETITIVE REPORT'!C31</f>
        <v>GREMO MI PO SVOJE</v>
      </c>
      <c r="D31" s="4" t="str">
        <f>'WEEKLY COMPETITIVE REPORT'!E31</f>
        <v>DOMEST</v>
      </c>
      <c r="E31" s="4" t="str">
        <f>'WEEKLY COMPETITIVE REPORT'!F31</f>
        <v>Cinemania</v>
      </c>
      <c r="F31" s="38">
        <f>'WEEKLY COMPETITIVE REPORT'!G31</f>
        <v>20</v>
      </c>
      <c r="G31" s="38">
        <f>'WEEKLY COMPETITIVE REPORT'!H31</f>
        <v>11</v>
      </c>
      <c r="H31" s="15">
        <f>'WEEKLY COMPETITIVE REPORT'!I31/X4</f>
        <v>1608.499859273853</v>
      </c>
      <c r="I31" s="15">
        <f>'WEEKLY COMPETITIVE REPORT'!J31/X17</f>
        <v>0.6346625766871166</v>
      </c>
      <c r="J31" s="23">
        <f>'WEEKLY COMPETITIVE REPORT'!K31</f>
        <v>234</v>
      </c>
      <c r="K31" s="23">
        <f>'WEEKLY COMPETITIVE REPORT'!L31</f>
        <v>415</v>
      </c>
      <c r="L31" s="65">
        <f>'WEEKLY COMPETITIVE REPORT'!M31</f>
        <v>-44.75592073465442</v>
      </c>
      <c r="M31" s="15">
        <f t="shared" si="2"/>
        <v>146.22725993398663</v>
      </c>
      <c r="N31" s="38">
        <f>'WEEKLY COMPETITIVE REPORT'!O31</f>
        <v>11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>
        <f t="shared" si="3"/>
        <v>0</v>
      </c>
      <c r="V31" s="26">
        <f>'WEEKLY COMPETITIVE REPORT'!W31/X4</f>
        <v>1203782.7188291585</v>
      </c>
      <c r="W31" s="23">
        <f>'WEEKLY COMPETITIVE REPORT'!X31</f>
        <v>0</v>
      </c>
      <c r="X31" s="57">
        <f>'WEEKLY COMPETITIVE REPORT'!Y31</f>
        <v>204845</v>
      </c>
    </row>
    <row r="32" spans="1:24" ht="12.75">
      <c r="A32" s="51">
        <v>19</v>
      </c>
      <c r="B32" s="4">
        <f>'WEEKLY COMPETITIVE REPORT'!B32</f>
        <v>13</v>
      </c>
      <c r="C32" s="4" t="str">
        <f>'WEEKLY COMPETITIVE REPORT'!C32</f>
        <v>THE RABBIT HOLE</v>
      </c>
      <c r="D32" s="4" t="str">
        <f>'WEEKLY COMPETITIVE REPORT'!E32</f>
        <v>DOMEST</v>
      </c>
      <c r="E32" s="4" t="str">
        <f>'WEEKLY COMPETITIVE REPORT'!F32</f>
        <v>Cinemania</v>
      </c>
      <c r="F32" s="38">
        <f>'WEEKLY COMPETITIVE REPORT'!G32</f>
        <v>3</v>
      </c>
      <c r="G32" s="38">
        <f>'WEEKLY COMPETITIVE REPORT'!H32</f>
        <v>2</v>
      </c>
      <c r="H32" s="15">
        <f>'WEEKLY COMPETITIVE REPORT'!I32/X4</f>
        <v>1093.4421615536166</v>
      </c>
      <c r="I32" s="15">
        <f>'WEEKLY COMPETITIVE REPORT'!J32/X17</f>
        <v>0.498159509202454</v>
      </c>
      <c r="J32" s="23">
        <f>'WEEKLY COMPETITIVE REPORT'!K32</f>
        <v>234</v>
      </c>
      <c r="K32" s="23">
        <f>'WEEKLY COMPETITIVE REPORT'!L32</f>
        <v>322</v>
      </c>
      <c r="L32" s="65">
        <f>'WEEKLY COMPETITIVE REPORT'!M32</f>
        <v>-52.1551724137931</v>
      </c>
      <c r="M32" s="15">
        <f t="shared" si="2"/>
        <v>546.7210807768083</v>
      </c>
      <c r="N32" s="38">
        <f>'WEEKLY COMPETITIVE REPORT'!O32</f>
        <v>2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>
        <f t="shared" si="3"/>
        <v>0</v>
      </c>
      <c r="V32" s="26">
        <f>'WEEKLY COMPETITIVE REPORT'!W32/X4</f>
        <v>8974.10638896707</v>
      </c>
      <c r="W32" s="23">
        <f>'WEEKLY COMPETITIVE REPORT'!X32</f>
        <v>0</v>
      </c>
      <c r="X32" s="57">
        <f>'WEEKLY COMPETITIVE REPORT'!Y32</f>
        <v>1314</v>
      </c>
    </row>
    <row r="33" spans="1:24" ht="13.5" thickBot="1">
      <c r="A33" s="51">
        <v>20</v>
      </c>
      <c r="B33" s="4">
        <f>'WEEKLY COMPETITIVE REPORT'!B33</f>
        <v>14</v>
      </c>
      <c r="C33" s="4" t="str">
        <f>'WEEKLY COMPETITIVE REPORT'!C33</f>
        <v>GULLIVER'S TRAVELS</v>
      </c>
      <c r="D33" s="4" t="str">
        <f>'WEEKLY COMPETITIVE REPORT'!E33</f>
        <v>FOX</v>
      </c>
      <c r="E33" s="4" t="str">
        <f>'WEEKLY COMPETITIVE REPORT'!F33</f>
        <v>CF</v>
      </c>
      <c r="F33" s="38">
        <f>'WEEKLY COMPETITIVE REPORT'!G33</f>
        <v>7</v>
      </c>
      <c r="G33" s="38">
        <f>'WEEKLY COMPETITIVE REPORT'!H33</f>
        <v>14</v>
      </c>
      <c r="H33" s="15">
        <f>'WEEKLY COMPETITIVE REPORT'!I33/X4</f>
        <v>890.7965099915564</v>
      </c>
      <c r="I33" s="15">
        <f>'WEEKLY COMPETITIVE REPORT'!J33/X17</f>
        <v>0.3843558282208589</v>
      </c>
      <c r="J33" s="23">
        <f>'WEEKLY COMPETITIVE REPORT'!K33</f>
        <v>145</v>
      </c>
      <c r="K33" s="23">
        <f>'WEEKLY COMPETITIVE REPORT'!L33</f>
        <v>290</v>
      </c>
      <c r="L33" s="65">
        <f>'WEEKLY COMPETITIVE REPORT'!M33</f>
        <v>-49.48124501197127</v>
      </c>
      <c r="M33" s="15">
        <f t="shared" si="2"/>
        <v>63.62832214225403</v>
      </c>
      <c r="N33" s="38">
        <f>'WEEKLY COMPETITIVE REPORT'!O33</f>
        <v>14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 t="e">
        <f>'WEEKLY COMPETITIVE REPORT'!T33</f>
        <v>#DIV/0!</v>
      </c>
      <c r="T33" s="15">
        <f>'WEEKLY COMPETITIVE REPORT'!U33/X4</f>
        <v>0</v>
      </c>
      <c r="U33" s="15">
        <f t="shared" si="3"/>
        <v>0</v>
      </c>
      <c r="V33" s="26">
        <f>'WEEKLY COMPETITIVE REPORT'!W33/X4</f>
        <v>124164.0866873065</v>
      </c>
      <c r="W33" s="23">
        <f>'WEEKLY COMPETITIVE REPORT'!X33</f>
        <v>0</v>
      </c>
      <c r="X33" s="57">
        <f>'WEEKLY COMPETITIVE REPORT'!Y33</f>
        <v>18022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135</v>
      </c>
      <c r="H34" s="33">
        <f>SUM(H14:H33)</f>
        <v>192495.07458485788</v>
      </c>
      <c r="I34" s="32">
        <f>SUM(I14:I33)</f>
        <v>165357.77999072763</v>
      </c>
      <c r="J34" s="32">
        <f>SUM(J14:J33)</f>
        <v>27403</v>
      </c>
      <c r="K34" s="32">
        <f>SUM(K14:K33)</f>
        <v>26635</v>
      </c>
      <c r="L34" s="65">
        <f>'WEEKLY COMPETITIVE REPORT'!M34</f>
        <v>-16.41593136655831</v>
      </c>
      <c r="M34" s="33">
        <f>H34/G34</f>
        <v>1425.8894413693176</v>
      </c>
      <c r="N34" s="41">
        <f>'WEEKLY COMPETITIVE REPORT'!O34</f>
        <v>140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3164537.0109766396</v>
      </c>
      <c r="W34" s="32">
        <f>SUM(W14:W33)</f>
        <v>0</v>
      </c>
      <c r="X34" s="36">
        <f>SUM(X14:X33)</f>
        <v>502542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2011-03-21T11:45:12Z</dcterms:modified>
  <cp:category/>
  <cp:version/>
  <cp:contentType/>
  <cp:contentStatus/>
</cp:coreProperties>
</file>