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326" windowWidth="19560" windowHeight="72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<sst xmlns="http://schemas.openxmlformats.org/spreadsheetml/2006/main" count="263" uniqueCount="96">
  <si>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</si>
  <si>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</si>
  <si>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</si>
  <si>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</si>
  <si>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</si>
  <si>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</si>
  <si>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</si>
  <si>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</si>
  <si>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</si>
  <si>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</si>
  <si>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</si>
  <si>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</si>
  <si>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</si>
  <si>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</si>
  <si>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</si>
  <si>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</si>
  <si>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</si>
  <si>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</si>
  <si>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</si>
  <si>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</si>
  <si>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</si>
  <si>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</si>
  <si>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</si>
  <si>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</si>
  <si>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</si>
  <si>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</si>
  <si>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</si>
  <si>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</si>
  <si>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</si>
  <si>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</si>
  <si>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</si>
  <si>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</si>
  <si>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</si>
  <si>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</si>
  <si>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</si>
  <si>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</si>
  <si>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</si>
  <si>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</si>
  <si>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</si>
  <si>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</si>
  <si>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</si>
  <si>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</si>
  <si>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</si>
  <si>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Blitz</t>
  </si>
  <si>
    <t>INDEP</t>
  </si>
  <si>
    <t>All amounts in Euro (L.C.)</t>
  </si>
  <si>
    <t>All amounts in $ US</t>
  </si>
  <si>
    <t>WDI</t>
  </si>
  <si>
    <t>CENEX</t>
  </si>
  <si>
    <t>local title</t>
  </si>
  <si>
    <t>Cinemania</t>
  </si>
  <si>
    <t>New</t>
  </si>
  <si>
    <t>GREMO MI PO SVOJE</t>
  </si>
  <si>
    <t>DOMEST</t>
  </si>
  <si>
    <t>FOX</t>
  </si>
  <si>
    <t>PAR</t>
  </si>
  <si>
    <t>SONY</t>
  </si>
  <si>
    <t>TANGLED</t>
  </si>
  <si>
    <t>ZLATOLASKA</t>
  </si>
  <si>
    <t>BLACK SWAN</t>
  </si>
  <si>
    <t>ČRNI LABOD</t>
  </si>
  <si>
    <t>KING'S SPEECH</t>
  </si>
  <si>
    <t>KRALJEV GOVOR</t>
  </si>
  <si>
    <t>JUST GO WITH IT</t>
  </si>
  <si>
    <t>MOJA NEPRAVA ŽENA</t>
  </si>
  <si>
    <t>BIG MOMMAS: LIKE FATHER LIKE SON</t>
  </si>
  <si>
    <t>DEBELA MAMA: KAKERŠN OČE TAKŠEN SIN</t>
  </si>
  <si>
    <t>UNKNOWN</t>
  </si>
  <si>
    <t>NEZNANEC</t>
  </si>
  <si>
    <t>WB</t>
  </si>
  <si>
    <t>RANGO</t>
  </si>
  <si>
    <t>DRIVE ANGRY 3D</t>
  </si>
  <si>
    <t>DIVJA VOŽNJA 3D</t>
  </si>
  <si>
    <t>ADJUSTMENT BUREAU</t>
  </si>
  <si>
    <t>USODNI</t>
  </si>
  <si>
    <t>UNI</t>
  </si>
  <si>
    <t>JUSTIN BIEBER: NEVER SAY NEVER</t>
  </si>
  <si>
    <t>JUSTIN BIEBER: NIKOLI NE RECI NIKOLI</t>
  </si>
  <si>
    <t>HOW DO YOU KNOW</t>
  </si>
  <si>
    <t>KAKO VEŠ</t>
  </si>
  <si>
    <t>THE RITE</t>
  </si>
  <si>
    <t>OBRED</t>
  </si>
  <si>
    <t>PAUL</t>
  </si>
  <si>
    <t>LIMITLESS</t>
  </si>
  <si>
    <t>ODKLENJEN</t>
  </si>
  <si>
    <t>SUCKER PUNCH</t>
  </si>
  <si>
    <t>PRIKRITI UDAREC - BEG PRED RESNIČNOSTJO</t>
  </si>
  <si>
    <t>01 - Apr</t>
  </si>
  <si>
    <t>03 - Apr</t>
  </si>
  <si>
    <t>31 - Mar</t>
  </si>
  <si>
    <t>06 - Apr</t>
  </si>
  <si>
    <t>NO STRINGS ATTACHED</t>
  </si>
  <si>
    <t>GOLA ZABAVA</t>
  </si>
  <si>
    <t>CIRKUS COLUMBIA</t>
  </si>
  <si>
    <t>FASTER</t>
  </si>
  <si>
    <t>HITRO MAŠČEVANJE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</si>
</sst>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W7" sqref="W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6"/>
      <c r="E4" s="8"/>
      <c r="F4" s="8"/>
      <c r="G4" s="19" t="s">
        <v>2</v>
      </c>
      <c r="H4" s="20"/>
      <c r="I4" s="20"/>
      <c r="J4" s="20"/>
      <c r="K4" s="82" t="s">
        <v>87</v>
      </c>
      <c r="L4" s="20"/>
      <c r="M4" s="83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0.6973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89</v>
      </c>
      <c r="L5" s="7"/>
      <c r="M5" s="84" t="s">
        <v>90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40640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49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51</v>
      </c>
      <c r="C14" s="4" t="s">
        <v>91</v>
      </c>
      <c r="D14" s="4" t="s">
        <v>92</v>
      </c>
      <c r="E14" s="15" t="s">
        <v>55</v>
      </c>
      <c r="F14" s="15" t="s">
        <v>36</v>
      </c>
      <c r="G14" s="37">
        <v>1</v>
      </c>
      <c r="H14" s="37">
        <v>9</v>
      </c>
      <c r="I14" s="14">
        <v>25838</v>
      </c>
      <c r="J14" s="14"/>
      <c r="K14" s="90">
        <v>5305</v>
      </c>
      <c r="L14" s="90"/>
      <c r="M14" s="64"/>
      <c r="N14" s="14">
        <f aca="true" t="shared" si="0" ref="N14:N32">I14/H14</f>
        <v>2870.8888888888887</v>
      </c>
      <c r="O14" s="38">
        <v>9</v>
      </c>
      <c r="P14" s="14">
        <v>37977</v>
      </c>
      <c r="Q14" s="14"/>
      <c r="R14" s="14">
        <v>8672</v>
      </c>
      <c r="S14" s="14"/>
      <c r="T14" s="64"/>
      <c r="U14" s="75">
        <v>1950</v>
      </c>
      <c r="V14" s="14">
        <f aca="true" t="shared" si="1" ref="V14:V32">P14/O14</f>
        <v>4219.666666666667</v>
      </c>
      <c r="W14" s="75">
        <f aca="true" t="shared" si="2" ref="W14:W32">SUM(U14,P14)</f>
        <v>39927</v>
      </c>
      <c r="X14" s="75">
        <v>613</v>
      </c>
      <c r="Y14" s="76">
        <f aca="true" t="shared" si="3" ref="Y14:Y32">SUM(X14,R14)</f>
        <v>9285</v>
      </c>
    </row>
    <row r="15" spans="1:25" ht="12.75">
      <c r="A15" s="72">
        <v>2</v>
      </c>
      <c r="B15" s="72">
        <v>1</v>
      </c>
      <c r="C15" s="4" t="s">
        <v>83</v>
      </c>
      <c r="D15" s="4" t="s">
        <v>84</v>
      </c>
      <c r="E15" s="15" t="s">
        <v>44</v>
      </c>
      <c r="F15" s="15" t="s">
        <v>36</v>
      </c>
      <c r="G15" s="37">
        <v>2</v>
      </c>
      <c r="H15" s="37">
        <v>9</v>
      </c>
      <c r="I15" s="14">
        <v>14105</v>
      </c>
      <c r="J15" s="14">
        <v>22889</v>
      </c>
      <c r="K15" s="14">
        <v>2818</v>
      </c>
      <c r="L15" s="14">
        <v>4534</v>
      </c>
      <c r="M15" s="64">
        <f aca="true" t="shared" si="4" ref="M15:M20">(I15/J15*100)-100</f>
        <v>-38.376512735375066</v>
      </c>
      <c r="N15" s="14">
        <f t="shared" si="0"/>
        <v>1567.2222222222222</v>
      </c>
      <c r="O15" s="38">
        <v>9</v>
      </c>
      <c r="P15" s="14">
        <v>20954</v>
      </c>
      <c r="Q15" s="14">
        <v>34471</v>
      </c>
      <c r="R15" s="14">
        <v>4622</v>
      </c>
      <c r="S15" s="14">
        <v>7542</v>
      </c>
      <c r="T15" s="64">
        <f aca="true" t="shared" si="5" ref="T15:T20">(P15/Q15*100)-100</f>
        <v>-39.212671520988664</v>
      </c>
      <c r="U15" s="75">
        <v>35933</v>
      </c>
      <c r="V15" s="14">
        <f t="shared" si="1"/>
        <v>2328.222222222222</v>
      </c>
      <c r="W15" s="75">
        <f t="shared" si="2"/>
        <v>56887</v>
      </c>
      <c r="X15" s="75">
        <v>8130</v>
      </c>
      <c r="Y15" s="76">
        <f t="shared" si="3"/>
        <v>12752</v>
      </c>
    </row>
    <row r="16" spans="1:25" ht="12.75">
      <c r="A16" s="72">
        <v>3</v>
      </c>
      <c r="B16" s="72">
        <v>2</v>
      </c>
      <c r="C16" s="4" t="s">
        <v>70</v>
      </c>
      <c r="D16" s="4" t="s">
        <v>70</v>
      </c>
      <c r="E16" s="15" t="s">
        <v>55</v>
      </c>
      <c r="F16" s="15" t="s">
        <v>36</v>
      </c>
      <c r="G16" s="37">
        <v>5</v>
      </c>
      <c r="H16" s="37">
        <v>10</v>
      </c>
      <c r="I16" s="24">
        <v>6646</v>
      </c>
      <c r="J16" s="24">
        <v>15202</v>
      </c>
      <c r="K16" s="93">
        <v>1428</v>
      </c>
      <c r="L16" s="93">
        <v>3107</v>
      </c>
      <c r="M16" s="64">
        <f t="shared" si="4"/>
        <v>-56.28206814892777</v>
      </c>
      <c r="N16" s="14">
        <f t="shared" si="0"/>
        <v>664.6</v>
      </c>
      <c r="O16" s="73">
        <v>10</v>
      </c>
      <c r="P16" s="22">
        <v>9750</v>
      </c>
      <c r="Q16" s="22">
        <v>18879</v>
      </c>
      <c r="R16" s="22">
        <v>2327</v>
      </c>
      <c r="S16" s="22">
        <v>4041</v>
      </c>
      <c r="T16" s="64">
        <f t="shared" si="5"/>
        <v>-48.35531542984268</v>
      </c>
      <c r="U16" s="75">
        <v>130492</v>
      </c>
      <c r="V16" s="14">
        <f t="shared" si="1"/>
        <v>975</v>
      </c>
      <c r="W16" s="75">
        <f t="shared" si="2"/>
        <v>140242</v>
      </c>
      <c r="X16" s="75">
        <v>28473</v>
      </c>
      <c r="Y16" s="76">
        <f t="shared" si="3"/>
        <v>30800</v>
      </c>
    </row>
    <row r="17" spans="1:25" ht="12.75">
      <c r="A17" s="72">
        <v>4</v>
      </c>
      <c r="B17" s="72">
        <v>3</v>
      </c>
      <c r="C17" s="4" t="s">
        <v>80</v>
      </c>
      <c r="D17" s="4" t="s">
        <v>81</v>
      </c>
      <c r="E17" s="15" t="s">
        <v>69</v>
      </c>
      <c r="F17" s="15" t="s">
        <v>43</v>
      </c>
      <c r="G17" s="37">
        <v>3</v>
      </c>
      <c r="H17" s="37">
        <v>6</v>
      </c>
      <c r="I17" s="24">
        <v>5936</v>
      </c>
      <c r="J17" s="24">
        <v>9833</v>
      </c>
      <c r="K17" s="24">
        <v>1184</v>
      </c>
      <c r="L17" s="24">
        <v>1970</v>
      </c>
      <c r="M17" s="64">
        <f t="shared" si="4"/>
        <v>-39.63185192718397</v>
      </c>
      <c r="N17" s="14">
        <f t="shared" si="0"/>
        <v>989.3333333333334</v>
      </c>
      <c r="O17" s="73">
        <v>6</v>
      </c>
      <c r="P17" s="14">
        <v>8719</v>
      </c>
      <c r="Q17" s="14">
        <v>14042</v>
      </c>
      <c r="R17" s="14">
        <v>1901</v>
      </c>
      <c r="S17" s="14">
        <v>3003</v>
      </c>
      <c r="T17" s="64">
        <f t="shared" si="5"/>
        <v>-37.90770545506338</v>
      </c>
      <c r="U17" s="75">
        <v>37618</v>
      </c>
      <c r="V17" s="14">
        <f t="shared" si="1"/>
        <v>1453.1666666666667</v>
      </c>
      <c r="W17" s="75">
        <f t="shared" si="2"/>
        <v>46337</v>
      </c>
      <c r="X17" s="75">
        <v>8133</v>
      </c>
      <c r="Y17" s="76">
        <f t="shared" si="3"/>
        <v>10034</v>
      </c>
    </row>
    <row r="18" spans="1:25" ht="13.5" customHeight="1">
      <c r="A18" s="72">
        <v>5</v>
      </c>
      <c r="B18" s="72">
        <v>4</v>
      </c>
      <c r="C18" s="4" t="s">
        <v>82</v>
      </c>
      <c r="D18" s="4" t="s">
        <v>82</v>
      </c>
      <c r="E18" s="15" t="s">
        <v>75</v>
      </c>
      <c r="F18" s="15" t="s">
        <v>36</v>
      </c>
      <c r="G18" s="37">
        <v>3</v>
      </c>
      <c r="H18" s="37">
        <v>6</v>
      </c>
      <c r="I18" s="14">
        <v>4784</v>
      </c>
      <c r="J18" s="14">
        <v>10244</v>
      </c>
      <c r="K18" s="24">
        <v>962</v>
      </c>
      <c r="L18" s="24">
        <v>2082</v>
      </c>
      <c r="M18" s="64">
        <f t="shared" si="4"/>
        <v>-53.2994923857868</v>
      </c>
      <c r="N18" s="14">
        <f t="shared" si="0"/>
        <v>797.3333333333334</v>
      </c>
      <c r="O18" s="73">
        <v>6</v>
      </c>
      <c r="P18" s="14">
        <v>6619</v>
      </c>
      <c r="Q18" s="14">
        <v>13998</v>
      </c>
      <c r="R18" s="14">
        <v>1428</v>
      </c>
      <c r="S18" s="14">
        <v>3121</v>
      </c>
      <c r="T18" s="64">
        <f t="shared" si="5"/>
        <v>-52.714673524789255</v>
      </c>
      <c r="U18" s="75">
        <v>35748</v>
      </c>
      <c r="V18" s="14">
        <f t="shared" si="1"/>
        <v>1103.1666666666667</v>
      </c>
      <c r="W18" s="75">
        <f t="shared" si="2"/>
        <v>42367</v>
      </c>
      <c r="X18" s="75">
        <v>7973</v>
      </c>
      <c r="Y18" s="76">
        <f t="shared" si="3"/>
        <v>9401</v>
      </c>
    </row>
    <row r="19" spans="1:25" ht="12.75">
      <c r="A19" s="72">
        <v>6</v>
      </c>
      <c r="B19" s="72">
        <v>5</v>
      </c>
      <c r="C19" s="89" t="s">
        <v>76</v>
      </c>
      <c r="D19" s="89" t="s">
        <v>77</v>
      </c>
      <c r="E19" s="15" t="s">
        <v>55</v>
      </c>
      <c r="F19" s="15" t="s">
        <v>36</v>
      </c>
      <c r="G19" s="37">
        <v>3</v>
      </c>
      <c r="H19" s="37">
        <v>5</v>
      </c>
      <c r="I19" s="24">
        <v>4604</v>
      </c>
      <c r="J19" s="24">
        <v>7539</v>
      </c>
      <c r="K19" s="14">
        <v>868</v>
      </c>
      <c r="L19" s="14">
        <v>1399</v>
      </c>
      <c r="M19" s="64">
        <f t="shared" si="4"/>
        <v>-38.93089269133837</v>
      </c>
      <c r="N19" s="14">
        <f t="shared" si="0"/>
        <v>920.8</v>
      </c>
      <c r="O19" s="37">
        <v>5</v>
      </c>
      <c r="P19" s="14">
        <v>5825</v>
      </c>
      <c r="Q19" s="14">
        <v>9503</v>
      </c>
      <c r="R19" s="14">
        <v>1167</v>
      </c>
      <c r="S19" s="14">
        <v>1874</v>
      </c>
      <c r="T19" s="64">
        <f t="shared" si="5"/>
        <v>-38.703567294538566</v>
      </c>
      <c r="U19" s="85">
        <v>28706</v>
      </c>
      <c r="V19" s="14">
        <f t="shared" si="1"/>
        <v>1165</v>
      </c>
      <c r="W19" s="75">
        <f t="shared" si="2"/>
        <v>34531</v>
      </c>
      <c r="X19" s="75">
        <v>5818</v>
      </c>
      <c r="Y19" s="76">
        <f t="shared" si="3"/>
        <v>6985</v>
      </c>
    </row>
    <row r="20" spans="1:25" ht="12.75">
      <c r="A20" s="72">
        <v>7</v>
      </c>
      <c r="B20" s="72">
        <v>7</v>
      </c>
      <c r="C20" s="4" t="s">
        <v>61</v>
      </c>
      <c r="D20" s="4" t="s">
        <v>62</v>
      </c>
      <c r="E20" s="15" t="s">
        <v>44</v>
      </c>
      <c r="F20" s="15" t="s">
        <v>50</v>
      </c>
      <c r="G20" s="37">
        <v>9</v>
      </c>
      <c r="H20" s="37">
        <v>6</v>
      </c>
      <c r="I20" s="24">
        <v>3346</v>
      </c>
      <c r="J20" s="24">
        <v>6219</v>
      </c>
      <c r="K20" s="14">
        <v>766</v>
      </c>
      <c r="L20" s="14">
        <v>1247</v>
      </c>
      <c r="M20" s="64">
        <f t="shared" si="4"/>
        <v>-46.197137803505385</v>
      </c>
      <c r="N20" s="14">
        <f t="shared" si="0"/>
        <v>557.6666666666666</v>
      </c>
      <c r="O20" s="38">
        <v>6</v>
      </c>
      <c r="P20" s="14">
        <v>5587</v>
      </c>
      <c r="Q20" s="14">
        <v>8909</v>
      </c>
      <c r="R20" s="14">
        <v>1397</v>
      </c>
      <c r="S20" s="14">
        <v>1890</v>
      </c>
      <c r="T20" s="64">
        <f t="shared" si="5"/>
        <v>-37.28813559322034</v>
      </c>
      <c r="U20" s="75">
        <v>195828</v>
      </c>
      <c r="V20" s="14">
        <f t="shared" si="1"/>
        <v>931.1666666666666</v>
      </c>
      <c r="W20" s="75">
        <f t="shared" si="2"/>
        <v>201415</v>
      </c>
      <c r="X20" s="75">
        <v>42771</v>
      </c>
      <c r="Y20" s="76">
        <f t="shared" si="3"/>
        <v>44168</v>
      </c>
    </row>
    <row r="21" spans="1:25" ht="12.75">
      <c r="A21" s="72">
        <v>8</v>
      </c>
      <c r="B21" s="72" t="s">
        <v>51</v>
      </c>
      <c r="C21" s="4" t="s">
        <v>94</v>
      </c>
      <c r="D21" s="4" t="s">
        <v>95</v>
      </c>
      <c r="E21" s="15" t="s">
        <v>56</v>
      </c>
      <c r="F21" s="15" t="s">
        <v>42</v>
      </c>
      <c r="G21" s="37">
        <v>1</v>
      </c>
      <c r="H21" s="37">
        <v>5</v>
      </c>
      <c r="I21" s="14">
        <v>2934</v>
      </c>
      <c r="J21" s="14"/>
      <c r="K21" s="90">
        <v>582</v>
      </c>
      <c r="L21" s="90"/>
      <c r="M21" s="64"/>
      <c r="N21" s="14">
        <f t="shared" si="0"/>
        <v>586.8</v>
      </c>
      <c r="O21" s="38">
        <v>5</v>
      </c>
      <c r="P21" s="14">
        <v>4458</v>
      </c>
      <c r="Q21" s="14"/>
      <c r="R21" s="14">
        <v>958</v>
      </c>
      <c r="S21" s="14"/>
      <c r="T21" s="64"/>
      <c r="U21" s="75"/>
      <c r="V21" s="14">
        <f t="shared" si="1"/>
        <v>891.6</v>
      </c>
      <c r="W21" s="75">
        <f t="shared" si="2"/>
        <v>4458</v>
      </c>
      <c r="X21" s="75"/>
      <c r="Y21" s="76">
        <f t="shared" si="3"/>
        <v>958</v>
      </c>
    </row>
    <row r="22" spans="1:25" ht="12.75">
      <c r="A22" s="72">
        <v>9</v>
      </c>
      <c r="B22" s="72">
        <v>6</v>
      </c>
      <c r="C22" s="4" t="s">
        <v>63</v>
      </c>
      <c r="D22" s="4" t="s">
        <v>64</v>
      </c>
      <c r="E22" s="15" t="s">
        <v>56</v>
      </c>
      <c r="F22" s="15" t="s">
        <v>42</v>
      </c>
      <c r="G22" s="37">
        <v>8</v>
      </c>
      <c r="H22" s="37">
        <v>8</v>
      </c>
      <c r="I22" s="24">
        <v>3175</v>
      </c>
      <c r="J22" s="24">
        <v>7333</v>
      </c>
      <c r="K22" s="24">
        <v>675</v>
      </c>
      <c r="L22" s="24">
        <v>1489</v>
      </c>
      <c r="M22" s="64">
        <f>(I22/J22*100)-100</f>
        <v>-56.702577389881355</v>
      </c>
      <c r="N22" s="14">
        <f t="shared" si="0"/>
        <v>396.875</v>
      </c>
      <c r="O22" s="73">
        <v>8</v>
      </c>
      <c r="P22" s="14">
        <v>4335</v>
      </c>
      <c r="Q22" s="14">
        <v>9433</v>
      </c>
      <c r="R22" s="14">
        <v>976</v>
      </c>
      <c r="S22" s="14">
        <v>2049</v>
      </c>
      <c r="T22" s="64">
        <f>(P22/Q22*100)-100</f>
        <v>-54.04431251987703</v>
      </c>
      <c r="U22" s="75">
        <v>219575</v>
      </c>
      <c r="V22" s="14">
        <f t="shared" si="1"/>
        <v>541.875</v>
      </c>
      <c r="W22" s="75">
        <f t="shared" si="2"/>
        <v>223910</v>
      </c>
      <c r="X22" s="75">
        <v>48767</v>
      </c>
      <c r="Y22" s="76">
        <f t="shared" si="3"/>
        <v>49743</v>
      </c>
    </row>
    <row r="23" spans="1:25" ht="12.75">
      <c r="A23" s="72">
        <v>10</v>
      </c>
      <c r="B23" s="50" t="s">
        <v>51</v>
      </c>
      <c r="C23" s="4" t="s">
        <v>93</v>
      </c>
      <c r="D23" s="4" t="s">
        <v>93</v>
      </c>
      <c r="E23" s="15" t="s">
        <v>53</v>
      </c>
      <c r="F23" s="15" t="s">
        <v>50</v>
      </c>
      <c r="G23" s="37">
        <v>1</v>
      </c>
      <c r="H23" s="37">
        <v>4</v>
      </c>
      <c r="I23" s="92">
        <v>2366</v>
      </c>
      <c r="J23" s="92"/>
      <c r="K23" s="93">
        <v>466</v>
      </c>
      <c r="L23" s="93"/>
      <c r="M23" s="64"/>
      <c r="N23" s="14">
        <f t="shared" si="0"/>
        <v>591.5</v>
      </c>
      <c r="O23" s="73">
        <v>4</v>
      </c>
      <c r="P23" s="14">
        <v>3995</v>
      </c>
      <c r="Q23" s="14"/>
      <c r="R23" s="14">
        <v>851</v>
      </c>
      <c r="S23" s="14"/>
      <c r="T23" s="64"/>
      <c r="U23" s="75">
        <v>586</v>
      </c>
      <c r="V23" s="14">
        <f t="shared" si="1"/>
        <v>998.75</v>
      </c>
      <c r="W23" s="75">
        <f t="shared" si="2"/>
        <v>4581</v>
      </c>
      <c r="X23" s="77">
        <v>293</v>
      </c>
      <c r="Y23" s="76">
        <f t="shared" si="3"/>
        <v>1144</v>
      </c>
    </row>
    <row r="24" spans="1:25" ht="12.75">
      <c r="A24" s="72">
        <v>11</v>
      </c>
      <c r="B24" s="72">
        <v>9</v>
      </c>
      <c r="C24" s="4" t="s">
        <v>57</v>
      </c>
      <c r="D24" s="4" t="s">
        <v>58</v>
      </c>
      <c r="E24" s="15" t="s">
        <v>47</v>
      </c>
      <c r="F24" s="15" t="s">
        <v>48</v>
      </c>
      <c r="G24" s="37">
        <v>10</v>
      </c>
      <c r="H24" s="37">
        <v>17</v>
      </c>
      <c r="I24" s="24">
        <v>2655</v>
      </c>
      <c r="J24" s="24">
        <v>5822</v>
      </c>
      <c r="K24" s="24">
        <v>522</v>
      </c>
      <c r="L24" s="24">
        <v>1133</v>
      </c>
      <c r="M24" s="64">
        <f aca="true" t="shared" si="6" ref="M24:M32">(I24/J24*100)-100</f>
        <v>-54.397114393679146</v>
      </c>
      <c r="N24" s="14">
        <f t="shared" si="0"/>
        <v>156.1764705882353</v>
      </c>
      <c r="O24" s="37">
        <v>17</v>
      </c>
      <c r="P24" s="14">
        <v>3112</v>
      </c>
      <c r="Q24" s="14">
        <v>6665</v>
      </c>
      <c r="R24" s="14">
        <v>614</v>
      </c>
      <c r="S24" s="14">
        <v>1305</v>
      </c>
      <c r="T24" s="64">
        <f aca="true" t="shared" si="7" ref="T24:T32">(P24/Q24*100)-100</f>
        <v>-53.30832708177044</v>
      </c>
      <c r="U24" s="75">
        <v>313957</v>
      </c>
      <c r="V24" s="14">
        <f t="shared" si="1"/>
        <v>183.05882352941177</v>
      </c>
      <c r="W24" s="75">
        <f t="shared" si="2"/>
        <v>317069</v>
      </c>
      <c r="X24" s="77">
        <v>63969</v>
      </c>
      <c r="Y24" s="76">
        <f t="shared" si="3"/>
        <v>64583</v>
      </c>
    </row>
    <row r="25" spans="1:25" ht="12.75" customHeight="1">
      <c r="A25" s="51">
        <v>12</v>
      </c>
      <c r="B25" s="72">
        <v>10</v>
      </c>
      <c r="C25" s="4" t="s">
        <v>85</v>
      </c>
      <c r="D25" s="4" t="s">
        <v>86</v>
      </c>
      <c r="E25" s="15" t="s">
        <v>69</v>
      </c>
      <c r="F25" s="15" t="s">
        <v>43</v>
      </c>
      <c r="G25" s="37">
        <v>2</v>
      </c>
      <c r="H25" s="37">
        <v>6</v>
      </c>
      <c r="I25" s="24">
        <v>1987</v>
      </c>
      <c r="J25" s="24">
        <v>3693</v>
      </c>
      <c r="K25" s="92">
        <v>405</v>
      </c>
      <c r="L25" s="92">
        <v>741</v>
      </c>
      <c r="M25" s="64">
        <f t="shared" si="6"/>
        <v>-46.19550500947739</v>
      </c>
      <c r="N25" s="14">
        <f t="shared" si="0"/>
        <v>331.1666666666667</v>
      </c>
      <c r="O25" s="37">
        <v>6</v>
      </c>
      <c r="P25" s="22">
        <v>3071</v>
      </c>
      <c r="Q25" s="22">
        <v>5729</v>
      </c>
      <c r="R25" s="92">
        <v>696</v>
      </c>
      <c r="S25" s="92">
        <v>1338</v>
      </c>
      <c r="T25" s="64">
        <f t="shared" si="7"/>
        <v>-46.39553150637109</v>
      </c>
      <c r="U25" s="77">
        <v>6404</v>
      </c>
      <c r="V25" s="14">
        <f t="shared" si="1"/>
        <v>511.8333333333333</v>
      </c>
      <c r="W25" s="75">
        <f t="shared" si="2"/>
        <v>9475</v>
      </c>
      <c r="X25" s="75">
        <v>1480</v>
      </c>
      <c r="Y25" s="76">
        <f t="shared" si="3"/>
        <v>2176</v>
      </c>
    </row>
    <row r="26" spans="1:25" ht="12.75" customHeight="1">
      <c r="A26" s="72">
        <v>13</v>
      </c>
      <c r="B26" s="72">
        <v>8</v>
      </c>
      <c r="C26" s="4" t="s">
        <v>78</v>
      </c>
      <c r="D26" s="4" t="s">
        <v>79</v>
      </c>
      <c r="E26" s="15" t="s">
        <v>56</v>
      </c>
      <c r="F26" s="15" t="s">
        <v>42</v>
      </c>
      <c r="G26" s="37">
        <v>3</v>
      </c>
      <c r="H26" s="37">
        <v>5</v>
      </c>
      <c r="I26" s="14">
        <v>1855</v>
      </c>
      <c r="J26" s="14">
        <v>6348</v>
      </c>
      <c r="K26" s="14">
        <v>352</v>
      </c>
      <c r="L26" s="14">
        <v>1227</v>
      </c>
      <c r="M26" s="64">
        <f t="shared" si="6"/>
        <v>-70.77819785759294</v>
      </c>
      <c r="N26" s="14">
        <f t="shared" si="0"/>
        <v>371</v>
      </c>
      <c r="O26" s="38">
        <v>5</v>
      </c>
      <c r="P26" s="14">
        <v>2690</v>
      </c>
      <c r="Q26" s="14">
        <v>8421</v>
      </c>
      <c r="R26" s="14">
        <v>556</v>
      </c>
      <c r="S26" s="14">
        <v>1746</v>
      </c>
      <c r="T26" s="64">
        <f t="shared" si="7"/>
        <v>-68.05605035031469</v>
      </c>
      <c r="U26" s="77">
        <v>21309</v>
      </c>
      <c r="V26" s="14">
        <f t="shared" si="1"/>
        <v>538</v>
      </c>
      <c r="W26" s="75">
        <f t="shared" si="2"/>
        <v>23999</v>
      </c>
      <c r="X26" s="75">
        <v>4466</v>
      </c>
      <c r="Y26" s="76">
        <f t="shared" si="3"/>
        <v>5022</v>
      </c>
    </row>
    <row r="27" spans="1:25" ht="12.75">
      <c r="A27" s="72">
        <v>14</v>
      </c>
      <c r="B27" s="72">
        <v>11</v>
      </c>
      <c r="C27" s="89" t="s">
        <v>73</v>
      </c>
      <c r="D27" s="89" t="s">
        <v>74</v>
      </c>
      <c r="E27" s="15" t="s">
        <v>75</v>
      </c>
      <c r="F27" s="15" t="s">
        <v>36</v>
      </c>
      <c r="G27" s="37">
        <v>4</v>
      </c>
      <c r="H27" s="37">
        <v>6</v>
      </c>
      <c r="I27" s="24">
        <v>1492</v>
      </c>
      <c r="J27" s="24">
        <v>3342</v>
      </c>
      <c r="K27" s="14">
        <v>305</v>
      </c>
      <c r="L27" s="14">
        <v>655</v>
      </c>
      <c r="M27" s="64">
        <f t="shared" si="6"/>
        <v>-55.35607420706164</v>
      </c>
      <c r="N27" s="14">
        <f t="shared" si="0"/>
        <v>248.66666666666666</v>
      </c>
      <c r="O27" s="73">
        <v>6</v>
      </c>
      <c r="P27" s="14">
        <v>2221</v>
      </c>
      <c r="Q27" s="14">
        <v>4944</v>
      </c>
      <c r="R27" s="14">
        <v>497</v>
      </c>
      <c r="S27" s="14">
        <v>1142</v>
      </c>
      <c r="T27" s="64">
        <f t="shared" si="7"/>
        <v>-55.076860841423944</v>
      </c>
      <c r="U27" s="75">
        <v>31698</v>
      </c>
      <c r="V27" s="14">
        <f t="shared" si="1"/>
        <v>370.1666666666667</v>
      </c>
      <c r="W27" s="75">
        <f t="shared" si="2"/>
        <v>33919</v>
      </c>
      <c r="X27" s="77">
        <v>7047</v>
      </c>
      <c r="Y27" s="76">
        <f t="shared" si="3"/>
        <v>7544</v>
      </c>
    </row>
    <row r="28" spans="1:25" ht="12.75">
      <c r="A28" s="72">
        <v>15</v>
      </c>
      <c r="B28" s="72">
        <v>14</v>
      </c>
      <c r="C28" s="4" t="s">
        <v>67</v>
      </c>
      <c r="D28" s="4" t="s">
        <v>68</v>
      </c>
      <c r="E28" s="15" t="s">
        <v>69</v>
      </c>
      <c r="F28" s="15" t="s">
        <v>43</v>
      </c>
      <c r="G28" s="37">
        <v>6</v>
      </c>
      <c r="H28" s="37">
        <v>6</v>
      </c>
      <c r="I28" s="24">
        <v>1327</v>
      </c>
      <c r="J28" s="24">
        <v>2504</v>
      </c>
      <c r="K28" s="22">
        <v>255</v>
      </c>
      <c r="L28" s="22">
        <v>469</v>
      </c>
      <c r="M28" s="64">
        <f t="shared" si="6"/>
        <v>-47.00479233226837</v>
      </c>
      <c r="N28" s="14">
        <f t="shared" si="0"/>
        <v>221.16666666666666</v>
      </c>
      <c r="O28" s="73">
        <v>6</v>
      </c>
      <c r="P28" s="14">
        <v>2144</v>
      </c>
      <c r="Q28" s="14">
        <v>3555</v>
      </c>
      <c r="R28" s="14">
        <v>431</v>
      </c>
      <c r="S28" s="14">
        <v>705</v>
      </c>
      <c r="T28" s="64">
        <f t="shared" si="7"/>
        <v>-39.69057665260197</v>
      </c>
      <c r="U28" s="85">
        <v>65574</v>
      </c>
      <c r="V28" s="14">
        <f t="shared" si="1"/>
        <v>357.3333333333333</v>
      </c>
      <c r="W28" s="75">
        <f t="shared" si="2"/>
        <v>67718</v>
      </c>
      <c r="X28" s="77">
        <v>13923</v>
      </c>
      <c r="Y28" s="76">
        <f t="shared" si="3"/>
        <v>14354</v>
      </c>
    </row>
    <row r="29" spans="1:25" ht="12.75">
      <c r="A29" s="72">
        <v>16</v>
      </c>
      <c r="B29" s="51">
        <v>12</v>
      </c>
      <c r="C29" s="4" t="s">
        <v>65</v>
      </c>
      <c r="D29" s="4" t="s">
        <v>66</v>
      </c>
      <c r="E29" s="15" t="s">
        <v>54</v>
      </c>
      <c r="F29" s="15" t="s">
        <v>42</v>
      </c>
      <c r="G29" s="37">
        <v>7</v>
      </c>
      <c r="H29" s="37">
        <v>5</v>
      </c>
      <c r="I29" s="24">
        <v>1618</v>
      </c>
      <c r="J29" s="24">
        <v>3588</v>
      </c>
      <c r="K29" s="92">
        <v>374</v>
      </c>
      <c r="L29" s="92">
        <v>764</v>
      </c>
      <c r="M29" s="64">
        <f t="shared" si="6"/>
        <v>-54.905239687848386</v>
      </c>
      <c r="N29" s="14">
        <f t="shared" si="0"/>
        <v>323.6</v>
      </c>
      <c r="O29" s="37">
        <v>5</v>
      </c>
      <c r="P29" s="22">
        <v>2041</v>
      </c>
      <c r="Q29" s="22">
        <v>4462</v>
      </c>
      <c r="R29" s="22">
        <v>485</v>
      </c>
      <c r="S29" s="22">
        <v>986</v>
      </c>
      <c r="T29" s="64">
        <f t="shared" si="7"/>
        <v>-54.25818018825639</v>
      </c>
      <c r="U29" s="75">
        <v>91463</v>
      </c>
      <c r="V29" s="14">
        <f t="shared" si="1"/>
        <v>408.2</v>
      </c>
      <c r="W29" s="75">
        <f t="shared" si="2"/>
        <v>93504</v>
      </c>
      <c r="X29" s="75">
        <v>20461</v>
      </c>
      <c r="Y29" s="76">
        <f t="shared" si="3"/>
        <v>20946</v>
      </c>
    </row>
    <row r="30" spans="1:25" ht="12.75">
      <c r="A30" s="72">
        <v>17</v>
      </c>
      <c r="B30" s="72">
        <v>15</v>
      </c>
      <c r="C30" s="4" t="s">
        <v>59</v>
      </c>
      <c r="D30" s="4" t="s">
        <v>60</v>
      </c>
      <c r="E30" s="15" t="s">
        <v>54</v>
      </c>
      <c r="F30" s="15" t="s">
        <v>42</v>
      </c>
      <c r="G30" s="37">
        <v>10</v>
      </c>
      <c r="H30" s="37">
        <v>3</v>
      </c>
      <c r="I30" s="24">
        <v>872</v>
      </c>
      <c r="J30" s="24">
        <v>1585</v>
      </c>
      <c r="K30" s="14">
        <v>199</v>
      </c>
      <c r="L30" s="14">
        <v>394</v>
      </c>
      <c r="M30" s="64">
        <f t="shared" si="6"/>
        <v>-44.98422712933754</v>
      </c>
      <c r="N30" s="14">
        <f t="shared" si="0"/>
        <v>290.6666666666667</v>
      </c>
      <c r="O30" s="73">
        <v>3</v>
      </c>
      <c r="P30" s="22">
        <v>1451</v>
      </c>
      <c r="Q30" s="22">
        <v>2333</v>
      </c>
      <c r="R30" s="22">
        <v>354</v>
      </c>
      <c r="S30" s="22">
        <v>558</v>
      </c>
      <c r="T30" s="64">
        <f t="shared" si="7"/>
        <v>-37.805400771538785</v>
      </c>
      <c r="U30" s="75">
        <v>127169</v>
      </c>
      <c r="V30" s="14">
        <f t="shared" si="1"/>
        <v>483.6666666666667</v>
      </c>
      <c r="W30" s="75">
        <f t="shared" si="2"/>
        <v>128620</v>
      </c>
      <c r="X30" s="75">
        <v>28067</v>
      </c>
      <c r="Y30" s="76">
        <f t="shared" si="3"/>
        <v>28421</v>
      </c>
    </row>
    <row r="31" spans="1:25" ht="12.75">
      <c r="A31" s="72">
        <v>18</v>
      </c>
      <c r="B31" s="72">
        <v>13</v>
      </c>
      <c r="C31" s="4" t="s">
        <v>71</v>
      </c>
      <c r="D31" s="4" t="s">
        <v>72</v>
      </c>
      <c r="E31" s="15" t="s">
        <v>69</v>
      </c>
      <c r="F31" s="15" t="s">
        <v>43</v>
      </c>
      <c r="G31" s="37">
        <v>5</v>
      </c>
      <c r="H31" s="37">
        <v>11</v>
      </c>
      <c r="I31" s="24">
        <v>1085</v>
      </c>
      <c r="J31" s="24">
        <v>3482</v>
      </c>
      <c r="K31" s="95">
        <v>185</v>
      </c>
      <c r="L31" s="95">
        <v>572</v>
      </c>
      <c r="M31" s="64">
        <f t="shared" si="6"/>
        <v>-68.83974727168294</v>
      </c>
      <c r="N31" s="14">
        <f t="shared" si="0"/>
        <v>98.63636363636364</v>
      </c>
      <c r="O31" s="73">
        <v>11</v>
      </c>
      <c r="P31" s="74">
        <v>1408</v>
      </c>
      <c r="Q31" s="74">
        <v>4459</v>
      </c>
      <c r="R31" s="74">
        <v>243</v>
      </c>
      <c r="S31" s="74">
        <v>786</v>
      </c>
      <c r="T31" s="64">
        <f t="shared" si="7"/>
        <v>-68.42341332137251</v>
      </c>
      <c r="U31" s="80">
        <v>43896</v>
      </c>
      <c r="V31" s="14">
        <f t="shared" si="1"/>
        <v>128</v>
      </c>
      <c r="W31" s="75">
        <f t="shared" si="2"/>
        <v>45304</v>
      </c>
      <c r="X31" s="75">
        <v>8082</v>
      </c>
      <c r="Y31" s="76">
        <f t="shared" si="3"/>
        <v>8325</v>
      </c>
    </row>
    <row r="32" spans="1:25" ht="12.75">
      <c r="A32" s="72">
        <v>19</v>
      </c>
      <c r="B32" s="72">
        <v>16</v>
      </c>
      <c r="C32" s="4" t="s">
        <v>52</v>
      </c>
      <c r="D32" s="4" t="s">
        <v>52</v>
      </c>
      <c r="E32" s="15" t="s">
        <v>53</v>
      </c>
      <c r="F32" s="15" t="s">
        <v>50</v>
      </c>
      <c r="G32" s="37">
        <v>22</v>
      </c>
      <c r="H32" s="37">
        <v>11</v>
      </c>
      <c r="I32" s="22">
        <v>206</v>
      </c>
      <c r="J32" s="22">
        <v>1414</v>
      </c>
      <c r="K32" s="88">
        <v>40</v>
      </c>
      <c r="L32" s="88">
        <v>319</v>
      </c>
      <c r="M32" s="64">
        <f t="shared" si="6"/>
        <v>-85.43140028288543</v>
      </c>
      <c r="N32" s="14">
        <f t="shared" si="0"/>
        <v>18.727272727272727</v>
      </c>
      <c r="O32" s="73">
        <v>11</v>
      </c>
      <c r="P32" s="22">
        <v>309</v>
      </c>
      <c r="Q32" s="22">
        <v>2043</v>
      </c>
      <c r="R32" s="22">
        <v>68</v>
      </c>
      <c r="S32" s="22">
        <v>508</v>
      </c>
      <c r="T32" s="64">
        <f t="shared" si="7"/>
        <v>-84.87518355359765</v>
      </c>
      <c r="U32" s="80">
        <v>857561</v>
      </c>
      <c r="V32" s="14">
        <f t="shared" si="1"/>
        <v>28.09090909090909</v>
      </c>
      <c r="W32" s="75">
        <f t="shared" si="2"/>
        <v>857870</v>
      </c>
      <c r="X32" s="75">
        <v>205371</v>
      </c>
      <c r="Y32" s="76">
        <f t="shared" si="3"/>
        <v>205439</v>
      </c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0"/>
      <c r="V33" s="14"/>
      <c r="W33" s="75"/>
      <c r="X33" s="75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138</v>
      </c>
      <c r="I34" s="31">
        <f>SUM(I14:I33)</f>
        <v>86831</v>
      </c>
      <c r="J34" s="31">
        <v>232940</v>
      </c>
      <c r="K34" s="31">
        <f>SUM(K14:K33)</f>
        <v>17691</v>
      </c>
      <c r="L34" s="31">
        <v>44683</v>
      </c>
      <c r="M34" s="68">
        <f>(I34/J34*100)-100</f>
        <v>-62.72387739332017</v>
      </c>
      <c r="N34" s="32">
        <f>I34/H34</f>
        <v>629.2101449275362</v>
      </c>
      <c r="O34" s="34">
        <f>SUM(O14:O33)</f>
        <v>138</v>
      </c>
      <c r="P34" s="31">
        <f>SUM(P14:P33)</f>
        <v>126666</v>
      </c>
      <c r="Q34" s="31">
        <v>348995</v>
      </c>
      <c r="R34" s="31">
        <f>SUM(R14:R33)</f>
        <v>28243</v>
      </c>
      <c r="S34" s="31">
        <v>70166</v>
      </c>
      <c r="T34" s="68">
        <f>(P34/Q34*100)-100</f>
        <v>-63.70549721342712</v>
      </c>
      <c r="U34" s="78">
        <f>SUM(U14:U33)</f>
        <v>2245467</v>
      </c>
      <c r="V34" s="32">
        <f>P34/O34</f>
        <v>917.8695652173913</v>
      </c>
      <c r="W34" s="75">
        <f>SUM(U34,P34)</f>
        <v>2372133</v>
      </c>
      <c r="X34" s="79">
        <f>SUM(X14:X33)</f>
        <v>503837</v>
      </c>
      <c r="Y34" s="35">
        <f>SUM(Y14:Y33)</f>
        <v>532080</v>
      </c>
    </row>
    <row r="35" spans="9:12" ht="12.75">
      <c r="I35" s="23"/>
      <c r="J35" s="23"/>
      <c r="K35" s="23"/>
      <c r="L35" s="23"/>
    </row>
    <row r="36" ht="12.75">
      <c r="Y36" s="94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87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01 - Apr</v>
      </c>
      <c r="L4" s="20"/>
      <c r="M4" s="62" t="str">
        <f>'WEEKLY COMPETITIVE REPORT'!M4</f>
        <v>03 -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0.6973</v>
      </c>
    </row>
    <row r="5" spans="1:25" s="2" customFormat="1" ht="11.25">
      <c r="A5" s="8"/>
      <c r="B5" s="8"/>
      <c r="C5" s="8" t="s">
        <v>0</v>
      </c>
      <c r="D5" s="8"/>
      <c r="E5" s="91"/>
      <c r="F5" s="8"/>
      <c r="G5" s="3" t="s">
        <v>4</v>
      </c>
      <c r="H5" s="7"/>
      <c r="I5" s="7"/>
      <c r="J5" s="7"/>
      <c r="K5" s="67" t="str">
        <f>'WEEKLY COMPETITIVE REPORT'!K5</f>
        <v>31 - Mar</v>
      </c>
      <c r="L5" s="7"/>
      <c r="M5" s="63" t="str">
        <f>'WEEKLY COMPETITIVE REPORT'!M5</f>
        <v>06 -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40640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49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NO STRINGS ATTACHED</v>
      </c>
      <c r="D14" s="4" t="str">
        <f>'WEEKLY COMPETITIVE REPORT'!D14</f>
        <v>GOLA ZABAVA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9</v>
      </c>
      <c r="I14" s="14">
        <f>'WEEKLY COMPETITIVE REPORT'!I14/Y4</f>
        <v>37054.352502509675</v>
      </c>
      <c r="J14" s="14">
        <f>'WEEKLY COMPETITIVE REPORT'!J14/Y4</f>
        <v>0</v>
      </c>
      <c r="K14" s="22">
        <f>'WEEKLY COMPETITIVE REPORT'!K14</f>
        <v>5305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4117.150278056631</v>
      </c>
      <c r="O14" s="37">
        <f>'WEEKLY COMPETITIVE REPORT'!O14</f>
        <v>9</v>
      </c>
      <c r="P14" s="14">
        <f>'WEEKLY COMPETITIVE REPORT'!P14/Y4</f>
        <v>54462.928438261864</v>
      </c>
      <c r="Q14" s="14">
        <f>'WEEKLY COMPETITIVE REPORT'!Q14/Y4</f>
        <v>0</v>
      </c>
      <c r="R14" s="22">
        <f>'WEEKLY COMPETITIVE REPORT'!R14</f>
        <v>8672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2796.5007887566326</v>
      </c>
      <c r="V14" s="14">
        <f aca="true" t="shared" si="1" ref="V14:V20">P14/O14</f>
        <v>6051.436493140207</v>
      </c>
      <c r="W14" s="25">
        <f aca="true" t="shared" si="2" ref="W14:W20">P14+U14</f>
        <v>57259.429227018496</v>
      </c>
      <c r="X14" s="22">
        <f>'WEEKLY COMPETITIVE REPORT'!X14</f>
        <v>613</v>
      </c>
      <c r="Y14" s="56">
        <f>'WEEKLY COMPETITIVE REPORT'!Y14</f>
        <v>9285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LIMITLESS</v>
      </c>
      <c r="D15" s="4" t="str">
        <f>'WEEKLY COMPETITIVE REPORT'!D15</f>
        <v>ODKLENJEN</v>
      </c>
      <c r="E15" s="4" t="str">
        <f>'WEEKLY COMPETITIVE REPORT'!E15</f>
        <v>INDEP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9</v>
      </c>
      <c r="I15" s="14">
        <f>'WEEKLY COMPETITIVE REPORT'!I15/Y4</f>
        <v>20228.022372006308</v>
      </c>
      <c r="J15" s="14">
        <f>'WEEKLY COMPETITIVE REPORT'!J15/Y4</f>
        <v>32825.1828481285</v>
      </c>
      <c r="K15" s="22">
        <f>'WEEKLY COMPETITIVE REPORT'!K15</f>
        <v>2818</v>
      </c>
      <c r="L15" s="22">
        <f>'WEEKLY COMPETITIVE REPORT'!L15</f>
        <v>4534</v>
      </c>
      <c r="M15" s="64">
        <f>'WEEKLY COMPETITIVE REPORT'!M15</f>
        <v>-38.376512735375066</v>
      </c>
      <c r="N15" s="14">
        <f t="shared" si="0"/>
        <v>2247.558041334034</v>
      </c>
      <c r="O15" s="37">
        <f>'WEEKLY COMPETITIVE REPORT'!O15</f>
        <v>9</v>
      </c>
      <c r="P15" s="14">
        <f>'WEEKLY COMPETITIVE REPORT'!P15/Y4</f>
        <v>30050.19360390076</v>
      </c>
      <c r="Q15" s="14">
        <f>'WEEKLY COMPETITIVE REPORT'!Q15/Y4</f>
        <v>49434.9634303743</v>
      </c>
      <c r="R15" s="22">
        <f>'WEEKLY COMPETITIVE REPORT'!R15</f>
        <v>4622</v>
      </c>
      <c r="S15" s="22">
        <f>'WEEKLY COMPETITIVE REPORT'!S15</f>
        <v>7542</v>
      </c>
      <c r="T15" s="64">
        <f>'WEEKLY COMPETITIVE REPORT'!T15</f>
        <v>-39.212671520988664</v>
      </c>
      <c r="U15" s="14">
        <f>'WEEKLY COMPETITIVE REPORT'!U15/Y4</f>
        <v>51531.621970457476</v>
      </c>
      <c r="V15" s="14">
        <f t="shared" si="1"/>
        <v>3338.9104004334176</v>
      </c>
      <c r="W15" s="25">
        <f t="shared" si="2"/>
        <v>81581.81557435823</v>
      </c>
      <c r="X15" s="22">
        <f>'WEEKLY COMPETITIVE REPORT'!X15</f>
        <v>8130</v>
      </c>
      <c r="Y15" s="56">
        <f>'WEEKLY COMPETITIVE REPORT'!Y15</f>
        <v>12752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RANGO</v>
      </c>
      <c r="D16" s="4" t="str">
        <f>'WEEKLY COMPETITIVE REPORT'!D16</f>
        <v>RANGO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5</v>
      </c>
      <c r="H16" s="37">
        <f>'WEEKLY COMPETITIVE REPORT'!H16</f>
        <v>10</v>
      </c>
      <c r="I16" s="14">
        <f>'WEEKLY COMPETITIVE REPORT'!I16/Y4</f>
        <v>9531.048329270041</v>
      </c>
      <c r="J16" s="14">
        <f>'WEEKLY COMPETITIVE REPORT'!J16/Y4</f>
        <v>21801.23332855299</v>
      </c>
      <c r="K16" s="22">
        <f>'WEEKLY COMPETITIVE REPORT'!K16</f>
        <v>1428</v>
      </c>
      <c r="L16" s="22">
        <f>'WEEKLY COMPETITIVE REPORT'!L16</f>
        <v>3107</v>
      </c>
      <c r="M16" s="64">
        <f>'WEEKLY COMPETITIVE REPORT'!M16</f>
        <v>-56.28206814892777</v>
      </c>
      <c r="N16" s="14">
        <f t="shared" si="0"/>
        <v>953.104832927004</v>
      </c>
      <c r="O16" s="37">
        <f>'WEEKLY COMPETITIVE REPORT'!O16</f>
        <v>10</v>
      </c>
      <c r="P16" s="14">
        <f>'WEEKLY COMPETITIVE REPORT'!P16/Y4</f>
        <v>13982.503943783164</v>
      </c>
      <c r="Q16" s="14">
        <f>'WEEKLY COMPETITIVE REPORT'!Q16/Y4</f>
        <v>27074.429944069983</v>
      </c>
      <c r="R16" s="22">
        <f>'WEEKLY COMPETITIVE REPORT'!R16</f>
        <v>2327</v>
      </c>
      <c r="S16" s="22">
        <f>'WEEKLY COMPETITIVE REPORT'!S16</f>
        <v>4041</v>
      </c>
      <c r="T16" s="64">
        <f>'WEEKLY COMPETITIVE REPORT'!T16</f>
        <v>-48.35531542984268</v>
      </c>
      <c r="U16" s="14">
        <f>'WEEKLY COMPETITIVE REPORT'!U16/Y4</f>
        <v>187138.96457765668</v>
      </c>
      <c r="V16" s="14">
        <f t="shared" si="1"/>
        <v>1398.2503943783163</v>
      </c>
      <c r="W16" s="25">
        <f t="shared" si="2"/>
        <v>201121.46852143985</v>
      </c>
      <c r="X16" s="22">
        <f>'WEEKLY COMPETITIVE REPORT'!X16</f>
        <v>28473</v>
      </c>
      <c r="Y16" s="56">
        <f>'WEEKLY COMPETITIVE REPORT'!Y16</f>
        <v>30800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THE RITE</v>
      </c>
      <c r="D17" s="4" t="str">
        <f>'WEEKLY COMPETITIVE REPORT'!D17</f>
        <v>OBRED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3</v>
      </c>
      <c r="H17" s="37">
        <f>'WEEKLY COMPETITIVE REPORT'!H17</f>
        <v>6</v>
      </c>
      <c r="I17" s="14">
        <f>'WEEKLY COMPETITIVE REPORT'!I17/Y4</f>
        <v>8512.835221568908</v>
      </c>
      <c r="J17" s="14">
        <f>'WEEKLY COMPETITIVE REPORT'!J17/Y4</f>
        <v>14101.534490176395</v>
      </c>
      <c r="K17" s="22">
        <f>'WEEKLY COMPETITIVE REPORT'!K17</f>
        <v>1184</v>
      </c>
      <c r="L17" s="22">
        <f>'WEEKLY COMPETITIVE REPORT'!L17</f>
        <v>1970</v>
      </c>
      <c r="M17" s="64">
        <f>'WEEKLY COMPETITIVE REPORT'!M17</f>
        <v>-39.63185192718397</v>
      </c>
      <c r="N17" s="14">
        <f t="shared" si="0"/>
        <v>1418.8058702614846</v>
      </c>
      <c r="O17" s="37">
        <f>'WEEKLY COMPETITIVE REPORT'!O17</f>
        <v>6</v>
      </c>
      <c r="P17" s="14">
        <f>'WEEKLY COMPETITIVE REPORT'!P17/Y4</f>
        <v>12503.943783163631</v>
      </c>
      <c r="Q17" s="14">
        <f>'WEEKLY COMPETITIVE REPORT'!Q17/Y4</f>
        <v>20137.673884984943</v>
      </c>
      <c r="R17" s="22">
        <f>'WEEKLY COMPETITIVE REPORT'!R17</f>
        <v>1901</v>
      </c>
      <c r="S17" s="22">
        <f>'WEEKLY COMPETITIVE REPORT'!S17</f>
        <v>3003</v>
      </c>
      <c r="T17" s="64">
        <f>'WEEKLY COMPETITIVE REPORT'!T17</f>
        <v>-37.90770545506338</v>
      </c>
      <c r="U17" s="14">
        <f>'WEEKLY COMPETITIVE REPORT'!U17/Y4</f>
        <v>53948.08547253693</v>
      </c>
      <c r="V17" s="14">
        <f t="shared" si="1"/>
        <v>2083.990630527272</v>
      </c>
      <c r="W17" s="25">
        <f t="shared" si="2"/>
        <v>66452.02925570056</v>
      </c>
      <c r="X17" s="22">
        <f>'WEEKLY COMPETITIVE REPORT'!X17</f>
        <v>8133</v>
      </c>
      <c r="Y17" s="56">
        <f>'WEEKLY COMPETITIVE REPORT'!Y17</f>
        <v>10034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PAUL</v>
      </c>
      <c r="D18" s="4" t="str">
        <f>'WEEKLY COMPETITIVE REPORT'!D18</f>
        <v>PAUL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3</v>
      </c>
      <c r="H18" s="37">
        <f>'WEEKLY COMPETITIVE REPORT'!H18</f>
        <v>6</v>
      </c>
      <c r="I18" s="14">
        <f>'WEEKLY COMPETITIVE REPORT'!I18/Y4</f>
        <v>6860.748601749606</v>
      </c>
      <c r="J18" s="14">
        <f>'WEEKLY COMPETITIVE REPORT'!J18/Y4</f>
        <v>14690.950810268176</v>
      </c>
      <c r="K18" s="22">
        <f>'WEEKLY COMPETITIVE REPORT'!K18</f>
        <v>962</v>
      </c>
      <c r="L18" s="22">
        <f>'WEEKLY COMPETITIVE REPORT'!L18</f>
        <v>2082</v>
      </c>
      <c r="M18" s="64">
        <f>'WEEKLY COMPETITIVE REPORT'!M18</f>
        <v>-53.2994923857868</v>
      </c>
      <c r="N18" s="14">
        <f t="shared" si="0"/>
        <v>1143.4581002916009</v>
      </c>
      <c r="O18" s="37">
        <f>'WEEKLY COMPETITIVE REPORT'!O18</f>
        <v>6</v>
      </c>
      <c r="P18" s="14">
        <f>'WEEKLY COMPETITIVE REPORT'!P18/Y4</f>
        <v>9492.327549118027</v>
      </c>
      <c r="Q18" s="14">
        <f>'WEEKLY COMPETITIVE REPORT'!Q18/Y4</f>
        <v>20074.573354366843</v>
      </c>
      <c r="R18" s="22">
        <f>'WEEKLY COMPETITIVE REPORT'!R18</f>
        <v>1428</v>
      </c>
      <c r="S18" s="22">
        <f>'WEEKLY COMPETITIVE REPORT'!S18</f>
        <v>3121</v>
      </c>
      <c r="T18" s="64">
        <f>'WEEKLY COMPETITIVE REPORT'!T18</f>
        <v>-52.714673524789255</v>
      </c>
      <c r="U18" s="14">
        <f>'WEEKLY COMPETITIVE REPORT'!U18/Y4</f>
        <v>51266.312921267745</v>
      </c>
      <c r="V18" s="14">
        <f t="shared" si="1"/>
        <v>1582.054591519671</v>
      </c>
      <c r="W18" s="25">
        <f t="shared" si="2"/>
        <v>60758.64047038577</v>
      </c>
      <c r="X18" s="22">
        <f>'WEEKLY COMPETITIVE REPORT'!X18</f>
        <v>7973</v>
      </c>
      <c r="Y18" s="56">
        <f>'WEEKLY COMPETITIVE REPORT'!Y18</f>
        <v>9401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JUSTIN BIEBER: NEVER SAY NEVER</v>
      </c>
      <c r="D19" s="4" t="str">
        <f>'WEEKLY COMPETITIVE REPORT'!D19</f>
        <v>JUSTIN BIEBER: NIKOLI NE RECI NIKOLI</v>
      </c>
      <c r="E19" s="4" t="str">
        <f>'WEEKLY COMPETITIVE REPORT'!E19</f>
        <v>PAR</v>
      </c>
      <c r="F19" s="4" t="str">
        <f>'WEEKLY COMPETITIVE REPORT'!F19</f>
        <v>Karantanija</v>
      </c>
      <c r="G19" s="37">
        <f>'WEEKLY COMPETITIVE REPORT'!G19</f>
        <v>3</v>
      </c>
      <c r="H19" s="37">
        <f>'WEEKLY COMPETITIVE REPORT'!H19</f>
        <v>5</v>
      </c>
      <c r="I19" s="14">
        <f>'WEEKLY COMPETITIVE REPORT'!I19/Y4</f>
        <v>6602.610067402839</v>
      </c>
      <c r="J19" s="14">
        <f>'WEEKLY COMPETITIVE REPORT'!J19/Y4</f>
        <v>10811.702280223719</v>
      </c>
      <c r="K19" s="22">
        <f>'WEEKLY COMPETITIVE REPORT'!K19</f>
        <v>868</v>
      </c>
      <c r="L19" s="22">
        <f>'WEEKLY COMPETITIVE REPORT'!L19</f>
        <v>1399</v>
      </c>
      <c r="M19" s="64">
        <f>'WEEKLY COMPETITIVE REPORT'!M19</f>
        <v>-38.93089269133837</v>
      </c>
      <c r="N19" s="14">
        <f t="shared" si="0"/>
        <v>1320.522013480568</v>
      </c>
      <c r="O19" s="37">
        <f>'WEEKLY COMPETITIVE REPORT'!O19</f>
        <v>5</v>
      </c>
      <c r="P19" s="14">
        <f>'WEEKLY COMPETITIVE REPORT'!P19/Y4</f>
        <v>8353.64979205507</v>
      </c>
      <c r="Q19" s="14">
        <f>'WEEKLY COMPETITIVE REPORT'!Q19/Y4</f>
        <v>13628.280510540657</v>
      </c>
      <c r="R19" s="22">
        <f>'WEEKLY COMPETITIVE REPORT'!R19</f>
        <v>1167</v>
      </c>
      <c r="S19" s="22">
        <f>'WEEKLY COMPETITIVE REPORT'!S19</f>
        <v>1874</v>
      </c>
      <c r="T19" s="64">
        <f>'WEEKLY COMPETITIVE REPORT'!T19</f>
        <v>-38.703567294538566</v>
      </c>
      <c r="U19" s="14">
        <f>'WEEKLY COMPETITIVE REPORT'!U19/Y4</f>
        <v>41167.359816434815</v>
      </c>
      <c r="V19" s="14">
        <f t="shared" si="1"/>
        <v>1670.729958411014</v>
      </c>
      <c r="W19" s="25">
        <f t="shared" si="2"/>
        <v>49521.00960848988</v>
      </c>
      <c r="X19" s="22">
        <f>'WEEKLY COMPETITIVE REPORT'!X19</f>
        <v>5818</v>
      </c>
      <c r="Y19" s="56">
        <f>'WEEKLY COMPETITIVE REPORT'!Y19</f>
        <v>6985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KING'S SPEECH</v>
      </c>
      <c r="D20" s="4" t="str">
        <f>'WEEKLY COMPETITIVE REPORT'!D20</f>
        <v>KRALJEV GOVOR</v>
      </c>
      <c r="E20" s="4" t="str">
        <f>'WEEKLY COMPETITIVE REPORT'!E20</f>
        <v>INDEP</v>
      </c>
      <c r="F20" s="4" t="str">
        <f>'WEEKLY COMPETITIVE REPORT'!F20</f>
        <v>Cinemania</v>
      </c>
      <c r="G20" s="37">
        <f>'WEEKLY COMPETITIVE REPORT'!G20</f>
        <v>9</v>
      </c>
      <c r="H20" s="37">
        <f>'WEEKLY COMPETITIVE REPORT'!H20</f>
        <v>6</v>
      </c>
      <c r="I20" s="14">
        <f>'WEEKLY COMPETITIVE REPORT'!I20/Y4</f>
        <v>4798.508532912663</v>
      </c>
      <c r="J20" s="14">
        <f>'WEEKLY COMPETITIVE REPORT'!J20/Y4</f>
        <v>8918.686361680768</v>
      </c>
      <c r="K20" s="22">
        <f>'WEEKLY COMPETITIVE REPORT'!K20</f>
        <v>766</v>
      </c>
      <c r="L20" s="22">
        <f>'WEEKLY COMPETITIVE REPORT'!L20</f>
        <v>1247</v>
      </c>
      <c r="M20" s="64">
        <f>'WEEKLY COMPETITIVE REPORT'!M20</f>
        <v>-46.197137803505385</v>
      </c>
      <c r="N20" s="14">
        <f t="shared" si="0"/>
        <v>799.7514221521105</v>
      </c>
      <c r="O20" s="37">
        <f>'WEEKLY COMPETITIVE REPORT'!O20</f>
        <v>6</v>
      </c>
      <c r="P20" s="14">
        <f>'WEEKLY COMPETITIVE REPORT'!P20/Y4</f>
        <v>8012.3332855299</v>
      </c>
      <c r="Q20" s="14">
        <f>'WEEKLY COMPETITIVE REPORT'!Q20/Y4</f>
        <v>12776.423347196329</v>
      </c>
      <c r="R20" s="22">
        <f>'WEEKLY COMPETITIVE REPORT'!R20</f>
        <v>1397</v>
      </c>
      <c r="S20" s="22">
        <f>'WEEKLY COMPETITIVE REPORT'!S20</f>
        <v>1890</v>
      </c>
      <c r="T20" s="64">
        <f>'WEEKLY COMPETITIVE REPORT'!T20</f>
        <v>-37.28813559322034</v>
      </c>
      <c r="U20" s="14">
        <f>'WEEKLY COMPETITIVE REPORT'!U20/Y4</f>
        <v>280837.5161336584</v>
      </c>
      <c r="V20" s="14">
        <f t="shared" si="1"/>
        <v>1335.38888092165</v>
      </c>
      <c r="W20" s="25">
        <f t="shared" si="2"/>
        <v>288849.84941918834</v>
      </c>
      <c r="X20" s="22">
        <f>'WEEKLY COMPETITIVE REPORT'!X20</f>
        <v>42771</v>
      </c>
      <c r="Y20" s="56">
        <f>'WEEKLY COMPETITIVE REPORT'!Y20</f>
        <v>44168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FASTER</v>
      </c>
      <c r="D21" s="4" t="str">
        <f>'WEEKLY COMPETITIVE REPORT'!D21</f>
        <v>HITRO MAŠČEVANJE</v>
      </c>
      <c r="E21" s="4" t="str">
        <f>'WEEKLY COMPETITIVE REPORT'!E21</f>
        <v>SONY</v>
      </c>
      <c r="F21" s="4" t="str">
        <f>'WEEKLY COMPETITIVE REPORT'!F21</f>
        <v>CF</v>
      </c>
      <c r="G21" s="37">
        <f>'WEEKLY COMPETITIVE REPORT'!G21</f>
        <v>1</v>
      </c>
      <c r="H21" s="37">
        <f>'WEEKLY COMPETITIVE REPORT'!H21</f>
        <v>5</v>
      </c>
      <c r="I21" s="14">
        <f>'WEEKLY COMPETITIVE REPORT'!I21/Y4</f>
        <v>4207.658109852287</v>
      </c>
      <c r="J21" s="14">
        <f>'WEEKLY COMPETITIVE REPORT'!J21/Y4</f>
        <v>0</v>
      </c>
      <c r="K21" s="22">
        <f>'WEEKLY COMPETITIVE REPORT'!K21</f>
        <v>582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841.5316219704575</v>
      </c>
      <c r="O21" s="37">
        <f>'WEEKLY COMPETITIVE REPORT'!O21</f>
        <v>5</v>
      </c>
      <c r="P21" s="14">
        <f>'WEEKLY COMPETITIVE REPORT'!P21/Y4</f>
        <v>6393.23103398824</v>
      </c>
      <c r="Q21" s="14">
        <f>'WEEKLY COMPETITIVE REPORT'!Q21/Y4</f>
        <v>0</v>
      </c>
      <c r="R21" s="22">
        <f>'WEEKLY COMPETITIVE REPORT'!R21</f>
        <v>958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0</v>
      </c>
      <c r="V21" s="14">
        <f aca="true" t="shared" si="4" ref="V21:V33">P21/O21</f>
        <v>1278.646206797648</v>
      </c>
      <c r="W21" s="25">
        <f aca="true" t="shared" si="5" ref="W21:W33">P21+U21</f>
        <v>6393.23103398824</v>
      </c>
      <c r="X21" s="22">
        <f>'WEEKLY COMPETITIVE REPORT'!X21</f>
        <v>0</v>
      </c>
      <c r="Y21" s="56">
        <f>'WEEKLY COMPETITIVE REPORT'!Y21</f>
        <v>958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JUST GO WITH IT</v>
      </c>
      <c r="D22" s="4" t="str">
        <f>'WEEKLY COMPETITIVE REPORT'!D22</f>
        <v>MOJA NEPRAVA ŽENA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8</v>
      </c>
      <c r="H22" s="37">
        <f>'WEEKLY COMPETITIVE REPORT'!H22</f>
        <v>8</v>
      </c>
      <c r="I22" s="14">
        <f>'WEEKLY COMPETITIVE REPORT'!I22/Y4</f>
        <v>4553.276925283235</v>
      </c>
      <c r="J22" s="14">
        <f>'WEEKLY COMPETITIVE REPORT'!J22/Y4</f>
        <v>10516.277068693531</v>
      </c>
      <c r="K22" s="22">
        <f>'WEEKLY COMPETITIVE REPORT'!K22</f>
        <v>675</v>
      </c>
      <c r="L22" s="22">
        <f>'WEEKLY COMPETITIVE REPORT'!L22</f>
        <v>1489</v>
      </c>
      <c r="M22" s="64">
        <f>'WEEKLY COMPETITIVE REPORT'!M22</f>
        <v>-56.702577389881355</v>
      </c>
      <c r="N22" s="14">
        <f t="shared" si="3"/>
        <v>569.1596156604044</v>
      </c>
      <c r="O22" s="37">
        <f>'WEEKLY COMPETITIVE REPORT'!O22</f>
        <v>8</v>
      </c>
      <c r="P22" s="14">
        <f>'WEEKLY COMPETITIVE REPORT'!P22/Y4</f>
        <v>6216.836368851284</v>
      </c>
      <c r="Q22" s="14">
        <f>'WEEKLY COMPETITIVE REPORT'!Q22/Y4</f>
        <v>13527.893302739136</v>
      </c>
      <c r="R22" s="22">
        <f>'WEEKLY COMPETITIVE REPORT'!R22</f>
        <v>976</v>
      </c>
      <c r="S22" s="22">
        <f>'WEEKLY COMPETITIVE REPORT'!S22</f>
        <v>2049</v>
      </c>
      <c r="T22" s="64">
        <f>'WEEKLY COMPETITIVE REPORT'!T22</f>
        <v>-54.04431251987703</v>
      </c>
      <c r="U22" s="14">
        <f>'WEEKLY COMPETITIVE REPORT'!U22/Y4</f>
        <v>314893.1593288398</v>
      </c>
      <c r="V22" s="14">
        <f t="shared" si="4"/>
        <v>777.1045461064105</v>
      </c>
      <c r="W22" s="25">
        <f t="shared" si="5"/>
        <v>321109.9956976911</v>
      </c>
      <c r="X22" s="22">
        <f>'WEEKLY COMPETITIVE REPORT'!X22</f>
        <v>48767</v>
      </c>
      <c r="Y22" s="56">
        <f>'WEEKLY COMPETITIVE REPORT'!Y22</f>
        <v>49743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CIRKUS COLUMBIA</v>
      </c>
      <c r="D23" s="4" t="str">
        <f>'WEEKLY COMPETITIVE REPORT'!D23</f>
        <v>CIRKUS COLUMBIA</v>
      </c>
      <c r="E23" s="4" t="str">
        <f>'WEEKLY COMPETITIVE REPORT'!E23</f>
        <v>DOMEST</v>
      </c>
      <c r="F23" s="4" t="str">
        <f>'WEEKLY COMPETITIVE REPORT'!F23</f>
        <v>Cinemania</v>
      </c>
      <c r="G23" s="37">
        <f>'WEEKLY COMPETITIVE REPORT'!G23</f>
        <v>1</v>
      </c>
      <c r="H23" s="37">
        <f>'WEEKLY COMPETITIVE REPORT'!H23</f>
        <v>4</v>
      </c>
      <c r="I23" s="14">
        <f>'WEEKLY COMPETITIVE REPORT'!I23/Y4</f>
        <v>3393.087623691381</v>
      </c>
      <c r="J23" s="14">
        <f>'WEEKLY COMPETITIVE REPORT'!J23/Y4</f>
        <v>0</v>
      </c>
      <c r="K23" s="22">
        <f>'WEEKLY COMPETITIVE REPORT'!K23</f>
        <v>466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848.2719059228452</v>
      </c>
      <c r="O23" s="37">
        <f>'WEEKLY COMPETITIVE REPORT'!O23</f>
        <v>4</v>
      </c>
      <c r="P23" s="14">
        <f>'WEEKLY COMPETITIVE REPORT'!P23/Y4</f>
        <v>5729.241359529614</v>
      </c>
      <c r="Q23" s="14">
        <f>'WEEKLY COMPETITIVE REPORT'!Q23/Y4</f>
        <v>0</v>
      </c>
      <c r="R23" s="22">
        <f>'WEEKLY COMPETITIVE REPORT'!R23</f>
        <v>851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840.3843395955829</v>
      </c>
      <c r="V23" s="14">
        <f t="shared" si="4"/>
        <v>1432.3103398824035</v>
      </c>
      <c r="W23" s="25">
        <f t="shared" si="5"/>
        <v>6569.625699125197</v>
      </c>
      <c r="X23" s="22">
        <f>'WEEKLY COMPETITIVE REPORT'!X23</f>
        <v>293</v>
      </c>
      <c r="Y23" s="56">
        <f>'WEEKLY COMPETITIVE REPORT'!Y23</f>
        <v>1144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TANGLED</v>
      </c>
      <c r="D24" s="4" t="str">
        <f>'WEEKLY COMPETITIVE REPORT'!D24</f>
        <v>ZLATOLASKA</v>
      </c>
      <c r="E24" s="4" t="str">
        <f>'WEEKLY COMPETITIVE REPORT'!E24</f>
        <v>WDI</v>
      </c>
      <c r="F24" s="4" t="str">
        <f>'WEEKLY COMPETITIVE REPORT'!F24</f>
        <v>CENEX</v>
      </c>
      <c r="G24" s="37">
        <f>'WEEKLY COMPETITIVE REPORT'!G24</f>
        <v>10</v>
      </c>
      <c r="H24" s="37">
        <f>'WEEKLY COMPETITIVE REPORT'!H24</f>
        <v>17</v>
      </c>
      <c r="I24" s="14">
        <f>'WEEKLY COMPETITIVE REPORT'!I24/Y4</f>
        <v>3807.5433816147997</v>
      </c>
      <c r="J24" s="14">
        <f>'WEEKLY COMPETITIVE REPORT'!J24/Y4</f>
        <v>8349.34748314929</v>
      </c>
      <c r="K24" s="22">
        <f>'WEEKLY COMPETITIVE REPORT'!K24</f>
        <v>522</v>
      </c>
      <c r="L24" s="22">
        <f>'WEEKLY COMPETITIVE REPORT'!L24</f>
        <v>1133</v>
      </c>
      <c r="M24" s="64">
        <f>'WEEKLY COMPETITIVE REPORT'!M24</f>
        <v>-54.397114393679146</v>
      </c>
      <c r="N24" s="14">
        <f t="shared" si="3"/>
        <v>223.97314009498822</v>
      </c>
      <c r="O24" s="37">
        <f>'WEEKLY COMPETITIVE REPORT'!O24</f>
        <v>17</v>
      </c>
      <c r="P24" s="14">
        <f>'WEEKLY COMPETITIVE REPORT'!P24/Y4</f>
        <v>4462.928438261867</v>
      </c>
      <c r="Q24" s="14">
        <f>'WEEKLY COMPETITIVE REPORT'!Q24/Y4</f>
        <v>9558.29628567331</v>
      </c>
      <c r="R24" s="22">
        <f>'WEEKLY COMPETITIVE REPORT'!R24</f>
        <v>614</v>
      </c>
      <c r="S24" s="22">
        <f>'WEEKLY COMPETITIVE REPORT'!S24</f>
        <v>1305</v>
      </c>
      <c r="T24" s="64">
        <f>'WEEKLY COMPETITIVE REPORT'!T24</f>
        <v>-53.30832708177044</v>
      </c>
      <c r="U24" s="14">
        <f>'WEEKLY COMPETITIVE REPORT'!U24/Y4</f>
        <v>450246.665710598</v>
      </c>
      <c r="V24" s="14">
        <f t="shared" si="4"/>
        <v>262.52520225069804</v>
      </c>
      <c r="W24" s="25">
        <f t="shared" si="5"/>
        <v>454709.59414885985</v>
      </c>
      <c r="X24" s="22">
        <f>'WEEKLY COMPETITIVE REPORT'!X24</f>
        <v>63969</v>
      </c>
      <c r="Y24" s="56">
        <f>'WEEKLY COMPETITIVE REPORT'!Y24</f>
        <v>64583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SUCKER PUNCH</v>
      </c>
      <c r="D25" s="4" t="str">
        <f>'WEEKLY COMPETITIVE REPORT'!D25</f>
        <v>PRIKRITI UDAREC - BEG PRED RESNIČNOSTJO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2</v>
      </c>
      <c r="H25" s="37">
        <f>'WEEKLY COMPETITIVE REPORT'!H25</f>
        <v>6</v>
      </c>
      <c r="I25" s="14">
        <f>'WEEKLY COMPETITIVE REPORT'!I25/Y4</f>
        <v>2849.562598594579</v>
      </c>
      <c r="J25" s="14">
        <f>'WEEKLY COMPETITIVE REPORT'!J25/Y4</f>
        <v>5296.142263014484</v>
      </c>
      <c r="K25" s="22">
        <f>'WEEKLY COMPETITIVE REPORT'!K25</f>
        <v>405</v>
      </c>
      <c r="L25" s="22">
        <f>'WEEKLY COMPETITIVE REPORT'!L25</f>
        <v>741</v>
      </c>
      <c r="M25" s="64">
        <f>'WEEKLY COMPETITIVE REPORT'!M25</f>
        <v>-46.19550500947739</v>
      </c>
      <c r="N25" s="14">
        <f t="shared" si="3"/>
        <v>474.92709976576316</v>
      </c>
      <c r="O25" s="37">
        <f>'WEEKLY COMPETITIVE REPORT'!O25</f>
        <v>6</v>
      </c>
      <c r="P25" s="14">
        <f>'WEEKLY COMPETITIVE REPORT'!P25/Y4</f>
        <v>4404.130216549548</v>
      </c>
      <c r="Q25" s="14">
        <f>'WEEKLY COMPETITIVE REPORT'!Q25/Y4</f>
        <v>8215.975907070128</v>
      </c>
      <c r="R25" s="22">
        <f>'WEEKLY COMPETITIVE REPORT'!R25</f>
        <v>696</v>
      </c>
      <c r="S25" s="22">
        <f>'WEEKLY COMPETITIVE REPORT'!S25</f>
        <v>1338</v>
      </c>
      <c r="T25" s="64">
        <f>'WEEKLY COMPETITIVE REPORT'!T25</f>
        <v>-46.39553150637109</v>
      </c>
      <c r="U25" s="14">
        <f>'WEEKLY COMPETITIVE REPORT'!U25/Y4</f>
        <v>9183.9954108705</v>
      </c>
      <c r="V25" s="14">
        <f t="shared" si="4"/>
        <v>734.021702758258</v>
      </c>
      <c r="W25" s="25">
        <f t="shared" si="5"/>
        <v>13588.12562742005</v>
      </c>
      <c r="X25" s="22">
        <f>'WEEKLY COMPETITIVE REPORT'!X25</f>
        <v>1480</v>
      </c>
      <c r="Y25" s="56">
        <f>'WEEKLY COMPETITIVE REPORT'!Y25</f>
        <v>2176</v>
      </c>
    </row>
    <row r="26" spans="1:25" ht="12.75" customHeight="1">
      <c r="A26" s="50">
        <v>13</v>
      </c>
      <c r="B26" s="4">
        <f>'WEEKLY COMPETITIVE REPORT'!B26</f>
        <v>8</v>
      </c>
      <c r="C26" s="4" t="str">
        <f>'WEEKLY COMPETITIVE REPORT'!C26</f>
        <v>HOW DO YOU KNOW</v>
      </c>
      <c r="D26" s="4" t="str">
        <f>'WEEKLY COMPETITIVE REPORT'!D26</f>
        <v>KAKO VEŠ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3</v>
      </c>
      <c r="H26" s="37">
        <f>'WEEKLY COMPETITIVE REPORT'!H26</f>
        <v>5</v>
      </c>
      <c r="I26" s="14">
        <f>'WEEKLY COMPETITIVE REPORT'!I26/Y4</f>
        <v>2660.261006740284</v>
      </c>
      <c r="J26" s="14">
        <f>'WEEKLY COMPETITIVE REPORT'!J26/Y4</f>
        <v>9103.685644629284</v>
      </c>
      <c r="K26" s="22">
        <f>'WEEKLY COMPETITIVE REPORT'!K26</f>
        <v>352</v>
      </c>
      <c r="L26" s="22">
        <f>'WEEKLY COMPETITIVE REPORT'!L26</f>
        <v>1227</v>
      </c>
      <c r="M26" s="64">
        <f>'WEEKLY COMPETITIVE REPORT'!M26</f>
        <v>-70.77819785759294</v>
      </c>
      <c r="N26" s="14">
        <f t="shared" si="3"/>
        <v>532.0522013480568</v>
      </c>
      <c r="O26" s="37">
        <f>'WEEKLY COMPETITIVE REPORT'!O26</f>
        <v>5</v>
      </c>
      <c r="P26" s="14">
        <f>'WEEKLY COMPETITIVE REPORT'!P26/Y4</f>
        <v>3857.73698551556</v>
      </c>
      <c r="Q26" s="14">
        <f>'WEEKLY COMPETITIVE REPORT'!Q26/Y4</f>
        <v>12076.581098522873</v>
      </c>
      <c r="R26" s="22">
        <f>'WEEKLY COMPETITIVE REPORT'!R26</f>
        <v>556</v>
      </c>
      <c r="S26" s="22">
        <f>'WEEKLY COMPETITIVE REPORT'!S26</f>
        <v>1746</v>
      </c>
      <c r="T26" s="64">
        <f>'WEEKLY COMPETITIVE REPORT'!T26</f>
        <v>-68.05605035031469</v>
      </c>
      <c r="U26" s="14">
        <f>'WEEKLY COMPETITIVE REPORT'!U26/Y4</f>
        <v>30559.300157751324</v>
      </c>
      <c r="V26" s="14">
        <f t="shared" si="4"/>
        <v>771.547397103112</v>
      </c>
      <c r="W26" s="25">
        <f t="shared" si="5"/>
        <v>34417.03714326688</v>
      </c>
      <c r="X26" s="22">
        <f>'WEEKLY COMPETITIVE REPORT'!X26</f>
        <v>4466</v>
      </c>
      <c r="Y26" s="56">
        <f>'WEEKLY COMPETITIVE REPORT'!Y26</f>
        <v>5022</v>
      </c>
    </row>
    <row r="27" spans="1:25" ht="12.75" customHeight="1">
      <c r="A27" s="50">
        <v>14</v>
      </c>
      <c r="B27" s="4">
        <f>'WEEKLY COMPETITIVE REPORT'!B27</f>
        <v>11</v>
      </c>
      <c r="C27" s="4" t="str">
        <f>'WEEKLY COMPETITIVE REPORT'!C27</f>
        <v>ADJUSTMENT BUREAU</v>
      </c>
      <c r="D27" s="4" t="str">
        <f>'WEEKLY COMPETITIVE REPORT'!D27</f>
        <v>USODNI</v>
      </c>
      <c r="E27" s="4" t="str">
        <f>'WEEKLY COMPETITIVE REPORT'!E27</f>
        <v>UNI</v>
      </c>
      <c r="F27" s="4" t="str">
        <f>'WEEKLY COMPETITIVE REPORT'!F27</f>
        <v>Karantanija</v>
      </c>
      <c r="G27" s="37">
        <f>'WEEKLY COMPETITIVE REPORT'!G27</f>
        <v>4</v>
      </c>
      <c r="H27" s="37">
        <f>'WEEKLY COMPETITIVE REPORT'!H27</f>
        <v>6</v>
      </c>
      <c r="I27" s="14">
        <f>'WEEKLY COMPETITIVE REPORT'!I27/Y4</f>
        <v>2139.6816291409723</v>
      </c>
      <c r="J27" s="14">
        <f>'WEEKLY COMPETITIVE REPORT'!J27/Y17</f>
        <v>0.3330675702611122</v>
      </c>
      <c r="K27" s="22">
        <f>'WEEKLY COMPETITIVE REPORT'!K27</f>
        <v>305</v>
      </c>
      <c r="L27" s="22">
        <f>'WEEKLY COMPETITIVE REPORT'!L27</f>
        <v>655</v>
      </c>
      <c r="M27" s="64">
        <f>'WEEKLY COMPETITIVE REPORT'!M27</f>
        <v>-55.35607420706164</v>
      </c>
      <c r="N27" s="14">
        <f t="shared" si="3"/>
        <v>356.6136048568287</v>
      </c>
      <c r="O27" s="37">
        <f>'WEEKLY COMPETITIVE REPORT'!O27</f>
        <v>6</v>
      </c>
      <c r="P27" s="14">
        <f>'WEEKLY COMPETITIVE REPORT'!P27/Y4</f>
        <v>3185.142693245375</v>
      </c>
      <c r="Q27" s="14">
        <f>'WEEKLY COMPETITIVE REPORT'!Q27/Y17</f>
        <v>0.49272473589794696</v>
      </c>
      <c r="R27" s="22">
        <f>'WEEKLY COMPETITIVE REPORT'!R27</f>
        <v>497</v>
      </c>
      <c r="S27" s="22">
        <f>'WEEKLY COMPETITIVE REPORT'!S27</f>
        <v>1142</v>
      </c>
      <c r="T27" s="64">
        <f>'WEEKLY COMPETITIVE REPORT'!T27</f>
        <v>-55.076860841423944</v>
      </c>
      <c r="U27" s="14">
        <f>'WEEKLY COMPETITIVE REPORT'!U27/Y17</f>
        <v>3.159059198724337</v>
      </c>
      <c r="V27" s="14">
        <f t="shared" si="4"/>
        <v>530.8571155408958</v>
      </c>
      <c r="W27" s="25">
        <f t="shared" si="5"/>
        <v>3188.3017524440993</v>
      </c>
      <c r="X27" s="22">
        <f>'WEEKLY COMPETITIVE REPORT'!X27</f>
        <v>7047</v>
      </c>
      <c r="Y27" s="56">
        <f>'WEEKLY COMPETITIVE REPORT'!Y27</f>
        <v>7544</v>
      </c>
    </row>
    <row r="28" spans="1:25" ht="12.75">
      <c r="A28" s="50">
        <v>15</v>
      </c>
      <c r="B28" s="4">
        <f>'WEEKLY COMPETITIVE REPORT'!B28</f>
        <v>14</v>
      </c>
      <c r="C28" s="4" t="str">
        <f>'WEEKLY COMPETITIVE REPORT'!C28</f>
        <v>UNKNOWN</v>
      </c>
      <c r="D28" s="4" t="str">
        <f>'WEEKLY COMPETITIVE REPORT'!D28</f>
        <v>NEZNANEC</v>
      </c>
      <c r="E28" s="4" t="str">
        <f>'WEEKLY COMPETITIVE REPORT'!E28</f>
        <v>WB</v>
      </c>
      <c r="F28" s="4" t="str">
        <f>'WEEKLY COMPETITIVE REPORT'!F28</f>
        <v>Blitz</v>
      </c>
      <c r="G28" s="37">
        <f>'WEEKLY COMPETITIVE REPORT'!G28</f>
        <v>6</v>
      </c>
      <c r="H28" s="37">
        <f>'WEEKLY COMPETITIVE REPORT'!H28</f>
        <v>6</v>
      </c>
      <c r="I28" s="14">
        <f>'WEEKLY COMPETITIVE REPORT'!I28/Y4</f>
        <v>1903.0546393231034</v>
      </c>
      <c r="J28" s="14">
        <f>'WEEKLY COMPETITIVE REPORT'!J28/Y17</f>
        <v>0.24955152481562687</v>
      </c>
      <c r="K28" s="22">
        <f>'WEEKLY COMPETITIVE REPORT'!K28</f>
        <v>255</v>
      </c>
      <c r="L28" s="22">
        <f>'WEEKLY COMPETITIVE REPORT'!L28</f>
        <v>469</v>
      </c>
      <c r="M28" s="64">
        <f>'WEEKLY COMPETITIVE REPORT'!M28</f>
        <v>-47.00479233226837</v>
      </c>
      <c r="N28" s="14">
        <f t="shared" si="3"/>
        <v>317.1757732205172</v>
      </c>
      <c r="O28" s="37">
        <f>'WEEKLY COMPETITIVE REPORT'!O28</f>
        <v>6</v>
      </c>
      <c r="P28" s="14">
        <f>'WEEKLY COMPETITIVE REPORT'!P28/Y4</f>
        <v>3074.7167646637026</v>
      </c>
      <c r="Q28" s="14">
        <f>'WEEKLY COMPETITIVE REPORT'!Q28/Y17</f>
        <v>0.35429539565477375</v>
      </c>
      <c r="R28" s="22">
        <f>'WEEKLY COMPETITIVE REPORT'!R28</f>
        <v>431</v>
      </c>
      <c r="S28" s="22">
        <f>'WEEKLY COMPETITIVE REPORT'!S28</f>
        <v>705</v>
      </c>
      <c r="T28" s="64">
        <f>'WEEKLY COMPETITIVE REPORT'!T28</f>
        <v>-39.69057665260197</v>
      </c>
      <c r="U28" s="14">
        <f>'WEEKLY COMPETITIVE REPORT'!U28/Y17</f>
        <v>6.53518038668527</v>
      </c>
      <c r="V28" s="14">
        <f t="shared" si="4"/>
        <v>512.4527941106171</v>
      </c>
      <c r="W28" s="25">
        <f t="shared" si="5"/>
        <v>3081.251945050388</v>
      </c>
      <c r="X28" s="22">
        <f>'WEEKLY COMPETITIVE REPORT'!X28</f>
        <v>13923</v>
      </c>
      <c r="Y28" s="56">
        <f>'WEEKLY COMPETITIVE REPORT'!Y28</f>
        <v>14354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BIG MOMMAS: LIKE FATHER LIKE SON</v>
      </c>
      <c r="D29" s="4" t="str">
        <f>'WEEKLY COMPETITIVE REPORT'!D29</f>
        <v>DEBELA MAMA: KAKERŠN OČE TAKŠEN SIN</v>
      </c>
      <c r="E29" s="4" t="str">
        <f>'WEEKLY COMPETITIVE REPORT'!E29</f>
        <v>FOX</v>
      </c>
      <c r="F29" s="4" t="str">
        <f>'WEEKLY COMPETITIVE REPORT'!F29</f>
        <v>CF</v>
      </c>
      <c r="G29" s="37">
        <f>'WEEKLY COMPETITIVE REPORT'!G29</f>
        <v>7</v>
      </c>
      <c r="H29" s="37">
        <f>'WEEKLY COMPETITIVE REPORT'!H29</f>
        <v>5</v>
      </c>
      <c r="I29" s="14">
        <f>'WEEKLY COMPETITIVE REPORT'!I29/Y4</f>
        <v>2320.3786031837085</v>
      </c>
      <c r="J29" s="14">
        <f>'WEEKLY COMPETITIVE REPORT'!J29/Y17</f>
        <v>0.35758421367351007</v>
      </c>
      <c r="K29" s="22">
        <f>'WEEKLY COMPETITIVE REPORT'!K29</f>
        <v>374</v>
      </c>
      <c r="L29" s="22">
        <f>'WEEKLY COMPETITIVE REPORT'!L29</f>
        <v>764</v>
      </c>
      <c r="M29" s="64">
        <f>'WEEKLY COMPETITIVE REPORT'!M29</f>
        <v>-54.905239687848386</v>
      </c>
      <c r="N29" s="14">
        <f t="shared" si="3"/>
        <v>464.0757206367417</v>
      </c>
      <c r="O29" s="37">
        <f>'WEEKLY COMPETITIVE REPORT'!O29</f>
        <v>5</v>
      </c>
      <c r="P29" s="14">
        <f>'WEEKLY COMPETITIVE REPORT'!P29/Y4</f>
        <v>2927.0041588986087</v>
      </c>
      <c r="Q29" s="14">
        <f>'WEEKLY COMPETITIVE REPORT'!Q29/Y17</f>
        <v>0.44468806059398047</v>
      </c>
      <c r="R29" s="22">
        <f>'WEEKLY COMPETITIVE REPORT'!R29</f>
        <v>485</v>
      </c>
      <c r="S29" s="22">
        <f>'WEEKLY COMPETITIVE REPORT'!S29</f>
        <v>986</v>
      </c>
      <c r="T29" s="64">
        <f>'WEEKLY COMPETITIVE REPORT'!T29</f>
        <v>-54.25818018825639</v>
      </c>
      <c r="U29" s="14">
        <f>'WEEKLY COMPETITIVE REPORT'!U29/Y4</f>
        <v>131167.35981643482</v>
      </c>
      <c r="V29" s="14">
        <f t="shared" si="4"/>
        <v>585.4008317797218</v>
      </c>
      <c r="W29" s="25">
        <f t="shared" si="5"/>
        <v>134094.36397533343</v>
      </c>
      <c r="X29" s="22">
        <f>'WEEKLY COMPETITIVE REPORT'!X29</f>
        <v>20461</v>
      </c>
      <c r="Y29" s="56">
        <f>'WEEKLY COMPETITIVE REPORT'!Y29</f>
        <v>20946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BLACK SWAN</v>
      </c>
      <c r="D30" s="4" t="str">
        <f>'WEEKLY COMPETITIVE REPORT'!D30</f>
        <v>ČRNI LABOD</v>
      </c>
      <c r="E30" s="4" t="str">
        <f>'WEEKLY COMPETITIVE REPORT'!E30</f>
        <v>FOX</v>
      </c>
      <c r="F30" s="4" t="str">
        <f>'WEEKLY COMPETITIVE REPORT'!F30</f>
        <v>CF</v>
      </c>
      <c r="G30" s="37">
        <f>'WEEKLY COMPETITIVE REPORT'!G30</f>
        <v>10</v>
      </c>
      <c r="H30" s="37">
        <f>'WEEKLY COMPETITIVE REPORT'!H30</f>
        <v>3</v>
      </c>
      <c r="I30" s="14">
        <f>'WEEKLY COMPETITIVE REPORT'!I30/Y4</f>
        <v>1250.5377886132223</v>
      </c>
      <c r="J30" s="14">
        <f>'WEEKLY COMPETITIVE REPORT'!J30/Y17</f>
        <v>0.15796292605142515</v>
      </c>
      <c r="K30" s="22">
        <f>'WEEKLY COMPETITIVE REPORT'!K30</f>
        <v>199</v>
      </c>
      <c r="L30" s="22">
        <f>'WEEKLY COMPETITIVE REPORT'!L30</f>
        <v>394</v>
      </c>
      <c r="M30" s="64">
        <f>'WEEKLY COMPETITIVE REPORT'!M30</f>
        <v>-44.98422712933754</v>
      </c>
      <c r="N30" s="14">
        <f t="shared" si="3"/>
        <v>416.8459295377408</v>
      </c>
      <c r="O30" s="37">
        <f>'WEEKLY COMPETITIVE REPORT'!O30</f>
        <v>3</v>
      </c>
      <c r="P30" s="14">
        <f>'WEEKLY COMPETITIVE REPORT'!P30/Y4</f>
        <v>2080.8834074286533</v>
      </c>
      <c r="Q30" s="14">
        <f>'WEEKLY COMPETITIVE REPORT'!Q30/Y17</f>
        <v>0.23250946780944787</v>
      </c>
      <c r="R30" s="22">
        <f>'WEEKLY COMPETITIVE REPORT'!R30</f>
        <v>354</v>
      </c>
      <c r="S30" s="22">
        <f>'WEEKLY COMPETITIVE REPORT'!S30</f>
        <v>558</v>
      </c>
      <c r="T30" s="64">
        <f>'WEEKLY COMPETITIVE REPORT'!T30</f>
        <v>-37.805400771538785</v>
      </c>
      <c r="U30" s="14">
        <f>'WEEKLY COMPETITIVE REPORT'!U30/Y4</f>
        <v>182373.44041302166</v>
      </c>
      <c r="V30" s="14">
        <f t="shared" si="4"/>
        <v>693.6278024762178</v>
      </c>
      <c r="W30" s="25">
        <f t="shared" si="5"/>
        <v>184454.3238204503</v>
      </c>
      <c r="X30" s="22">
        <f>'WEEKLY COMPETITIVE REPORT'!X30</f>
        <v>28067</v>
      </c>
      <c r="Y30" s="56">
        <f>'WEEKLY COMPETITIVE REPORT'!Y30</f>
        <v>28421</v>
      </c>
    </row>
    <row r="31" spans="1:25" ht="12.75">
      <c r="A31" s="50">
        <v>18</v>
      </c>
      <c r="B31" s="4">
        <f>'WEEKLY COMPETITIVE REPORT'!B31</f>
        <v>13</v>
      </c>
      <c r="C31" s="4" t="str">
        <f>'WEEKLY COMPETITIVE REPORT'!C31</f>
        <v>DRIVE ANGRY 3D</v>
      </c>
      <c r="D31" s="4" t="str">
        <f>'WEEKLY COMPETITIVE REPORT'!D31</f>
        <v>DIVJA VOŽNJA 3D</v>
      </c>
      <c r="E31" s="4" t="str">
        <f>'WEEKLY COMPETITIVE REPORT'!E31</f>
        <v>WB</v>
      </c>
      <c r="F31" s="4" t="str">
        <f>'WEEKLY COMPETITIVE REPORT'!F31</f>
        <v>Blitz</v>
      </c>
      <c r="G31" s="37">
        <f>'WEEKLY COMPETITIVE REPORT'!G31</f>
        <v>5</v>
      </c>
      <c r="H31" s="37">
        <f>'WEEKLY COMPETITIVE REPORT'!H31</f>
        <v>11</v>
      </c>
      <c r="I31" s="14">
        <f>'WEEKLY COMPETITIVE REPORT'!I31/Y4</f>
        <v>1556.0017209235623</v>
      </c>
      <c r="J31" s="14">
        <f>'WEEKLY COMPETITIVE REPORT'!J31/Y17</f>
        <v>0.34702013155272077</v>
      </c>
      <c r="K31" s="22">
        <f>'WEEKLY COMPETITIVE REPORT'!K31</f>
        <v>185</v>
      </c>
      <c r="L31" s="22">
        <f>'WEEKLY COMPETITIVE REPORT'!L31</f>
        <v>572</v>
      </c>
      <c r="M31" s="64">
        <f>'WEEKLY COMPETITIVE REPORT'!M31</f>
        <v>-68.83974727168294</v>
      </c>
      <c r="N31" s="14">
        <f t="shared" si="3"/>
        <v>141.45470190214203</v>
      </c>
      <c r="O31" s="37">
        <f>'WEEKLY COMPETITIVE REPORT'!O31</f>
        <v>11</v>
      </c>
      <c r="P31" s="14">
        <f>'WEEKLY COMPETITIVE REPORT'!P31/Y4</f>
        <v>2019.216979779148</v>
      </c>
      <c r="Q31" s="14">
        <f>'WEEKLY COMPETITIVE REPORT'!Q31/Y17</f>
        <v>0.44438907713773174</v>
      </c>
      <c r="R31" s="22">
        <f>'WEEKLY COMPETITIVE REPORT'!R31</f>
        <v>243</v>
      </c>
      <c r="S31" s="22">
        <f>'WEEKLY COMPETITIVE REPORT'!S31</f>
        <v>786</v>
      </c>
      <c r="T31" s="64">
        <f>'WEEKLY COMPETITIVE REPORT'!T31</f>
        <v>-68.42341332137251</v>
      </c>
      <c r="U31" s="14">
        <f>'WEEKLY COMPETITIVE REPORT'!U31/Y4</f>
        <v>62951.38390936469</v>
      </c>
      <c r="V31" s="14">
        <f t="shared" si="4"/>
        <v>183.56517997992253</v>
      </c>
      <c r="W31" s="25">
        <f t="shared" si="5"/>
        <v>64970.60088914384</v>
      </c>
      <c r="X31" s="22">
        <f>'WEEKLY COMPETITIVE REPORT'!X31</f>
        <v>8082</v>
      </c>
      <c r="Y31" s="56">
        <f>'WEEKLY COMPETITIVE REPORT'!Y31</f>
        <v>8325</v>
      </c>
    </row>
    <row r="32" spans="1:25" ht="12.75">
      <c r="A32" s="50">
        <v>19</v>
      </c>
      <c r="B32" s="4">
        <f>'WEEKLY COMPETITIVE REPORT'!B32</f>
        <v>16</v>
      </c>
      <c r="C32" s="4" t="str">
        <f>'WEEKLY COMPETITIVE REPORT'!C32</f>
        <v>GREMO MI PO SVOJE</v>
      </c>
      <c r="D32" s="4" t="str">
        <f>'WEEKLY COMPETITIVE REPORT'!D32</f>
        <v>GREMO MI PO SVOJE</v>
      </c>
      <c r="E32" s="4" t="str">
        <f>'WEEKLY COMPETITIVE REPORT'!E32</f>
        <v>DOMEST</v>
      </c>
      <c r="F32" s="4" t="str">
        <f>'WEEKLY COMPETITIVE REPORT'!F32</f>
        <v>Cinemania</v>
      </c>
      <c r="G32" s="37">
        <f>'WEEKLY COMPETITIVE REPORT'!G32</f>
        <v>22</v>
      </c>
      <c r="H32" s="37">
        <f>'WEEKLY COMPETITIVE REPORT'!H32</f>
        <v>11</v>
      </c>
      <c r="I32" s="14">
        <f>'WEEKLY COMPETITIVE REPORT'!I32/Y4</f>
        <v>295.4252115301879</v>
      </c>
      <c r="J32" s="14">
        <f>'WEEKLY COMPETITIVE REPORT'!J32/Y17</f>
        <v>0.14092086904524617</v>
      </c>
      <c r="K32" s="22">
        <f>'WEEKLY COMPETITIVE REPORT'!K32</f>
        <v>40</v>
      </c>
      <c r="L32" s="22">
        <f>'WEEKLY COMPETITIVE REPORT'!L32</f>
        <v>319</v>
      </c>
      <c r="M32" s="64">
        <f>'WEEKLY COMPETITIVE REPORT'!M32</f>
        <v>-85.43140028288543</v>
      </c>
      <c r="N32" s="14">
        <f t="shared" si="3"/>
        <v>26.85683741183526</v>
      </c>
      <c r="O32" s="37">
        <f>'WEEKLY COMPETITIVE REPORT'!O32</f>
        <v>11</v>
      </c>
      <c r="P32" s="14">
        <f>'WEEKLY COMPETITIVE REPORT'!P32/Y4</f>
        <v>443.13781729528176</v>
      </c>
      <c r="Q32" s="14">
        <f>'WEEKLY COMPETITIVE REPORT'!Q32/Y17</f>
        <v>0.20360773370540164</v>
      </c>
      <c r="R32" s="22">
        <f>'WEEKLY COMPETITIVE REPORT'!R32</f>
        <v>68</v>
      </c>
      <c r="S32" s="22">
        <f>'WEEKLY COMPETITIVE REPORT'!S32</f>
        <v>508</v>
      </c>
      <c r="T32" s="64">
        <f>'WEEKLY COMPETITIVE REPORT'!T32</f>
        <v>-84.87518355359765</v>
      </c>
      <c r="U32" s="14">
        <f>'WEEKLY COMPETITIVE REPORT'!U32/Y4</f>
        <v>1229830.775849706</v>
      </c>
      <c r="V32" s="14">
        <f t="shared" si="4"/>
        <v>40.28525611775289</v>
      </c>
      <c r="W32" s="25">
        <f t="shared" si="5"/>
        <v>1230273.9136670013</v>
      </c>
      <c r="X32" s="22">
        <f>'WEEKLY COMPETITIVE REPORT'!X32</f>
        <v>205371</v>
      </c>
      <c r="Y32" s="56">
        <f>'WEEKLY COMPETITIVE REPORT'!Y32</f>
        <v>205439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138</v>
      </c>
      <c r="I34" s="32">
        <f>SUM(I14:I33)</f>
        <v>124524.59486591138</v>
      </c>
      <c r="J34" s="31">
        <f>SUM(J14:J33)</f>
        <v>136416.32868575252</v>
      </c>
      <c r="K34" s="31">
        <f>SUM(K14:K33)</f>
        <v>17691</v>
      </c>
      <c r="L34" s="31">
        <f>SUM(L14:L33)</f>
        <v>22102</v>
      </c>
      <c r="M34" s="64">
        <f>'WEEKLY COMPETITIVE REPORT'!M34</f>
        <v>-62.72387739332017</v>
      </c>
      <c r="N34" s="32">
        <f>I34/H34</f>
        <v>902.3521367095027</v>
      </c>
      <c r="O34" s="40">
        <f>'WEEKLY COMPETITIVE REPORT'!O34</f>
        <v>138</v>
      </c>
      <c r="P34" s="31">
        <f>SUM(P14:P33)</f>
        <v>181652.0866198193</v>
      </c>
      <c r="Q34" s="31">
        <f>SUM(Q14:Q33)</f>
        <v>186507.2632800093</v>
      </c>
      <c r="R34" s="31">
        <f>SUM(R14:R33)</f>
        <v>28243</v>
      </c>
      <c r="S34" s="31">
        <f>SUM(S14:S33)</f>
        <v>32594</v>
      </c>
      <c r="T34" s="65">
        <f>P34/Q34-100%</f>
        <v>-0.026032104995829308</v>
      </c>
      <c r="U34" s="31">
        <f>SUM(U14:U33)</f>
        <v>3080742.520856537</v>
      </c>
      <c r="V34" s="32">
        <f>P34/O34</f>
        <v>1316.3194682595602</v>
      </c>
      <c r="W34" s="31">
        <f>SUM(W14:W33)</f>
        <v>3262394.6074763564</v>
      </c>
      <c r="X34" s="31">
        <f>SUM(X14:X33)</f>
        <v>503837</v>
      </c>
      <c r="Y34" s="35">
        <f>SUM(Y14:Y33)</f>
        <v>532080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2011-04-07T10:16:06Z</dcterms:modified>
  <cp:category/>
  <cp:version/>
  <cp:contentType/>
  <cp:contentStatus/>
</cp:coreProperties>
</file>