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386" windowWidth="19710" windowHeight="819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<sst xmlns="http://schemas.openxmlformats.org/spreadsheetml/2006/main" count="268" uniqueCount="99">
  <si>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</si>
  <si>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</si>
  <si>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</si>
  <si>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</si>
  <si>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</si>
  <si>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</si>
  <si>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</si>
  <si>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</si>
  <si>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</si>
  <si>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</si>
  <si>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</si>
  <si>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</si>
  <si>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</si>
  <si>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</si>
  <si>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</si>
  <si>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</si>
  <si>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</si>
  <si>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</si>
  <si>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</si>
  <si>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</si>
  <si>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</si>
  <si>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</si>
  <si>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</si>
  <si>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</si>
  <si>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</si>
  <si>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</si>
  <si>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</si>
  <si>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</si>
  <si>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</si>
  <si>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</si>
  <si>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</si>
  <si>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</si>
  <si>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</si>
  <si>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</si>
  <si>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</si>
  <si>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</si>
  <si>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</si>
  <si>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</si>
  <si>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</si>
  <si>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</si>
  <si>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</si>
  <si>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</si>
  <si>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</si>
  <si>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</si>
  <si>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</si>
  <si>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</si>
  <si>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</si>
  <si>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</si>
  <si>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</si>
  <si>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</si>
  <si>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local title</t>
  </si>
  <si>
    <t>Cinemania</t>
  </si>
  <si>
    <t>New</t>
  </si>
  <si>
    <t>GREMO MI PO SVOJE</t>
  </si>
  <si>
    <t>DOMEST</t>
  </si>
  <si>
    <t>FOX</t>
  </si>
  <si>
    <t>HARRY POTTER AND THE DEATHLY HOLLOWS - PART 1</t>
  </si>
  <si>
    <t>HARRY POTTER IN SVETINJE SMRTI - 1.DEL</t>
  </si>
  <si>
    <t>HEARTBREAKER (L'ARNACOEUR)</t>
  </si>
  <si>
    <t>LOMILEC SRC</t>
  </si>
  <si>
    <t>DUE DATE</t>
  </si>
  <si>
    <t>DRAGA POČAKAJ SEM NA POTI</t>
  </si>
  <si>
    <t>MEGAMIND</t>
  </si>
  <si>
    <t>MEGAUM</t>
  </si>
  <si>
    <t>PAR</t>
  </si>
  <si>
    <t>PARANORMALNO 2</t>
  </si>
  <si>
    <t>THE CHRONICLES OF NARNIA: THE VOYAGE OF THE DAWN TREADER</t>
  </si>
  <si>
    <t>ZGODBE IZ NARNIJE: POTOVANJE POTEPUŠKE ZARJE</t>
  </si>
  <si>
    <t>THE AMERICAN</t>
  </si>
  <si>
    <t>AMERIČAN</t>
  </si>
  <si>
    <t>RED</t>
  </si>
  <si>
    <t>UPOKOJENI, OBOROŽENI, NEVARNI</t>
  </si>
  <si>
    <t>PARANORMAL ACTIVITY 2</t>
  </si>
  <si>
    <t>LIFE AS WE KNOW IT</t>
  </si>
  <si>
    <t>ŽIVLJENJE, KOT GA POZNAŠ</t>
  </si>
  <si>
    <t>TRON: LEGACY</t>
  </si>
  <si>
    <t>TRON: ZAPUŠČINA</t>
  </si>
  <si>
    <t>LITTLE FOCKERS</t>
  </si>
  <si>
    <t>NJUNA DRUŽINA</t>
  </si>
  <si>
    <t>THE GIRL WITH THE DRAGON TATOO (MAN SOM HATAR KVINNOR)</t>
  </si>
  <si>
    <t>DEKLE Z ZMAJSKIM TATUJEM</t>
  </si>
  <si>
    <t>RICKY</t>
  </si>
  <si>
    <t>FROZEN</t>
  </si>
  <si>
    <t>LEDENA PAST</t>
  </si>
  <si>
    <t>LET ME IN</t>
  </si>
  <si>
    <t>SPUSTI ME K SEBI</t>
  </si>
  <si>
    <t>7 - Jan</t>
  </si>
  <si>
    <t>9 - Jan</t>
  </si>
  <si>
    <t>6 - Jan</t>
  </si>
  <si>
    <t>12 - Jan</t>
  </si>
  <si>
    <t>LE PETIT NICOLAS</t>
  </si>
  <si>
    <t>MALI NIKEC</t>
  </si>
  <si>
    <t>THE GIRL THAT PLAYED WITH FIRE (MAN SOM LEKTE MED ELDEN)</t>
  </si>
  <si>
    <t>DEKLE KI SE JE IGRALO Z OGNJEM</t>
  </si>
  <si>
    <t>SAMMY'S ADVENTURES: THE SECRET PASSAGE</t>
  </si>
  <si>
    <t>SAMOVA PUSTOLOVŠČINA: SKRIVNI PREHOD</t>
  </si>
  <si>
    <t>THE TOURIST</t>
  </si>
  <si>
    <t>TURIST</t>
  </si>
  <si>
    <t>SONFY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</si>
</sst>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M39" sqref="M39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8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7"/>
      <c r="E4" s="8"/>
      <c r="F4" s="8"/>
      <c r="G4" s="19" t="s">
        <v>2</v>
      </c>
      <c r="H4" s="20"/>
      <c r="I4" s="20"/>
      <c r="J4" s="20"/>
      <c r="K4" s="82" t="s">
        <v>86</v>
      </c>
      <c r="L4" s="20"/>
      <c r="M4" s="83" t="s">
        <v>87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0.7654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88</v>
      </c>
      <c r="L5" s="7"/>
      <c r="M5" s="84" t="s">
        <v>89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v>40556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46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50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77</v>
      </c>
      <c r="D14" s="4" t="s">
        <v>78</v>
      </c>
      <c r="E14" s="15" t="s">
        <v>64</v>
      </c>
      <c r="F14" s="15" t="s">
        <v>36</v>
      </c>
      <c r="G14" s="37">
        <v>3</v>
      </c>
      <c r="H14" s="37">
        <v>13</v>
      </c>
      <c r="I14" s="14">
        <v>49090</v>
      </c>
      <c r="J14" s="14">
        <v>37266</v>
      </c>
      <c r="K14" s="91">
        <v>9889</v>
      </c>
      <c r="L14" s="91">
        <v>7367</v>
      </c>
      <c r="M14" s="64">
        <f>(I14/J14*100)-100</f>
        <v>31.72865346428381</v>
      </c>
      <c r="N14" s="14">
        <f>I14/H14</f>
        <v>3776.153846153846</v>
      </c>
      <c r="O14" s="38">
        <v>13</v>
      </c>
      <c r="P14" s="14">
        <v>62340</v>
      </c>
      <c r="Q14" s="14">
        <v>72558</v>
      </c>
      <c r="R14" s="14">
        <v>13394</v>
      </c>
      <c r="S14" s="14">
        <v>15755</v>
      </c>
      <c r="T14" s="64">
        <f>(P14/Q14*100)-100</f>
        <v>-14.082527081782843</v>
      </c>
      <c r="U14" s="75">
        <v>217275</v>
      </c>
      <c r="V14" s="14">
        <f>P14/O14</f>
        <v>4795.384615384615</v>
      </c>
      <c r="W14" s="75">
        <f>SUM(U14,P14)</f>
        <v>279615</v>
      </c>
      <c r="X14" s="75">
        <v>48493</v>
      </c>
      <c r="Y14" s="76">
        <f>SUM(X14,R14)</f>
        <v>61887</v>
      </c>
    </row>
    <row r="15" spans="1:25" ht="12.75">
      <c r="A15" s="72">
        <v>2</v>
      </c>
      <c r="B15" s="50" t="s">
        <v>52</v>
      </c>
      <c r="C15" s="4" t="s">
        <v>96</v>
      </c>
      <c r="D15" s="4" t="s">
        <v>97</v>
      </c>
      <c r="E15" s="15" t="s">
        <v>98</v>
      </c>
      <c r="F15" s="15" t="s">
        <v>42</v>
      </c>
      <c r="G15" s="37">
        <v>1</v>
      </c>
      <c r="H15" s="37">
        <v>8</v>
      </c>
      <c r="I15" s="14">
        <v>42064</v>
      </c>
      <c r="J15" s="14"/>
      <c r="K15" s="14">
        <v>8304</v>
      </c>
      <c r="L15" s="14"/>
      <c r="M15" s="64"/>
      <c r="N15" s="14">
        <f>I15/H15</f>
        <v>5258</v>
      </c>
      <c r="O15" s="73">
        <v>8</v>
      </c>
      <c r="P15" s="14">
        <v>57436</v>
      </c>
      <c r="Q15" s="14">
        <v>2108</v>
      </c>
      <c r="R15" s="14">
        <v>12310</v>
      </c>
      <c r="S15" s="14">
        <v>543</v>
      </c>
      <c r="T15" s="64"/>
      <c r="U15" s="75">
        <v>2108</v>
      </c>
      <c r="V15" s="14">
        <f>P15/O15</f>
        <v>7179.5</v>
      </c>
      <c r="W15" s="75">
        <f>SUM(U15,P15)</f>
        <v>59544</v>
      </c>
      <c r="X15" s="75">
        <v>543</v>
      </c>
      <c r="Y15" s="76">
        <f>SUM(X15,R15)</f>
        <v>12853</v>
      </c>
    </row>
    <row r="16" spans="1:25" ht="12.75">
      <c r="A16" s="72">
        <v>3</v>
      </c>
      <c r="B16" s="72" t="s">
        <v>52</v>
      </c>
      <c r="C16" s="4" t="s">
        <v>94</v>
      </c>
      <c r="D16" s="4" t="s">
        <v>95</v>
      </c>
      <c r="E16" s="15" t="s">
        <v>45</v>
      </c>
      <c r="F16" s="15" t="s">
        <v>44</v>
      </c>
      <c r="G16" s="37">
        <v>1</v>
      </c>
      <c r="H16" s="37">
        <v>6</v>
      </c>
      <c r="I16" s="24">
        <v>44738</v>
      </c>
      <c r="J16" s="24"/>
      <c r="K16" s="24">
        <v>7830</v>
      </c>
      <c r="L16" s="24"/>
      <c r="M16" s="64"/>
      <c r="N16" s="14">
        <f>I16/H16</f>
        <v>7456.333333333333</v>
      </c>
      <c r="O16" s="38">
        <v>6</v>
      </c>
      <c r="P16" s="14">
        <v>55685</v>
      </c>
      <c r="Q16" s="14">
        <v>2586</v>
      </c>
      <c r="R16" s="14">
        <v>10376</v>
      </c>
      <c r="S16" s="14">
        <v>777</v>
      </c>
      <c r="T16" s="64"/>
      <c r="U16" s="75">
        <v>2586</v>
      </c>
      <c r="V16" s="14">
        <f>P16/O16</f>
        <v>9280.833333333334</v>
      </c>
      <c r="W16" s="75">
        <f>SUM(U16,P16)</f>
        <v>58271</v>
      </c>
      <c r="X16" s="75">
        <v>777</v>
      </c>
      <c r="Y16" s="76">
        <f>SUM(X16,R16)</f>
        <v>11153</v>
      </c>
    </row>
    <row r="17" spans="1:25" ht="12.75">
      <c r="A17" s="72">
        <v>4</v>
      </c>
      <c r="B17" s="72">
        <v>2</v>
      </c>
      <c r="C17" s="4" t="s">
        <v>53</v>
      </c>
      <c r="D17" s="4" t="s">
        <v>53</v>
      </c>
      <c r="E17" s="15" t="s">
        <v>54</v>
      </c>
      <c r="F17" s="15" t="s">
        <v>51</v>
      </c>
      <c r="G17" s="37">
        <v>10</v>
      </c>
      <c r="H17" s="37">
        <v>11</v>
      </c>
      <c r="I17" s="93">
        <v>19520</v>
      </c>
      <c r="J17" s="93">
        <v>16078</v>
      </c>
      <c r="K17" s="85">
        <v>4146</v>
      </c>
      <c r="L17" s="85">
        <v>3287</v>
      </c>
      <c r="M17" s="64">
        <f>(I17/J17*100)-100</f>
        <v>21.408135340216432</v>
      </c>
      <c r="N17" s="14">
        <f>I17/H17</f>
        <v>1774.5454545454545</v>
      </c>
      <c r="O17" s="73">
        <v>11</v>
      </c>
      <c r="P17" s="22">
        <v>28680</v>
      </c>
      <c r="Q17" s="22">
        <v>31683</v>
      </c>
      <c r="R17" s="22">
        <v>6755</v>
      </c>
      <c r="S17" s="22">
        <v>6961</v>
      </c>
      <c r="T17" s="64">
        <f>(P17/Q17*100)-100</f>
        <v>-9.478269103304612</v>
      </c>
      <c r="U17" s="75">
        <v>712875</v>
      </c>
      <c r="V17" s="14">
        <f>P17/O17</f>
        <v>2607.2727272727275</v>
      </c>
      <c r="W17" s="75">
        <f>SUM(U17,P17)</f>
        <v>741555</v>
      </c>
      <c r="X17" s="75">
        <v>169328</v>
      </c>
      <c r="Y17" s="76">
        <f>SUM(X17,R17)</f>
        <v>176083</v>
      </c>
    </row>
    <row r="18" spans="1:25" ht="13.5" customHeight="1">
      <c r="A18" s="72">
        <v>5</v>
      </c>
      <c r="B18" s="72">
        <v>3</v>
      </c>
      <c r="C18" s="4" t="s">
        <v>73</v>
      </c>
      <c r="D18" s="4" t="s">
        <v>74</v>
      </c>
      <c r="E18" s="15" t="s">
        <v>43</v>
      </c>
      <c r="F18" s="15" t="s">
        <v>44</v>
      </c>
      <c r="G18" s="37">
        <v>4</v>
      </c>
      <c r="H18" s="37">
        <v>7</v>
      </c>
      <c r="I18" s="14">
        <v>14765</v>
      </c>
      <c r="J18" s="14">
        <v>8821</v>
      </c>
      <c r="K18" s="24">
        <v>2979</v>
      </c>
      <c r="L18" s="24">
        <v>1746</v>
      </c>
      <c r="M18" s="64">
        <f>(I18/J18*100)-100</f>
        <v>67.3846502664097</v>
      </c>
      <c r="N18" s="14">
        <f>I18/H18</f>
        <v>2109.285714285714</v>
      </c>
      <c r="O18" s="38">
        <v>7</v>
      </c>
      <c r="P18" s="14">
        <v>19780</v>
      </c>
      <c r="Q18" s="14">
        <v>19226</v>
      </c>
      <c r="R18" s="14">
        <v>4342</v>
      </c>
      <c r="S18" s="14">
        <v>4317</v>
      </c>
      <c r="T18" s="64">
        <f>(P18/Q18*100)-100</f>
        <v>2.881514615624667</v>
      </c>
      <c r="U18" s="75">
        <v>85667</v>
      </c>
      <c r="V18" s="14">
        <f>P18/O18</f>
        <v>2825.714285714286</v>
      </c>
      <c r="W18" s="75">
        <f>SUM(U18,P18)</f>
        <v>105447</v>
      </c>
      <c r="X18" s="75">
        <v>19424</v>
      </c>
      <c r="Y18" s="76">
        <f>SUM(X18,R18)</f>
        <v>23766</v>
      </c>
    </row>
    <row r="19" spans="1:25" ht="12.75">
      <c r="A19" s="72">
        <v>6</v>
      </c>
      <c r="B19" s="72">
        <v>6</v>
      </c>
      <c r="C19" s="4" t="s">
        <v>60</v>
      </c>
      <c r="D19" s="4" t="s">
        <v>61</v>
      </c>
      <c r="E19" s="15" t="s">
        <v>43</v>
      </c>
      <c r="F19" s="15" t="s">
        <v>44</v>
      </c>
      <c r="G19" s="37">
        <v>6</v>
      </c>
      <c r="H19" s="37">
        <v>8</v>
      </c>
      <c r="I19" s="24">
        <v>7786</v>
      </c>
      <c r="J19" s="24">
        <v>6013</v>
      </c>
      <c r="K19" s="22">
        <v>1538</v>
      </c>
      <c r="L19" s="22">
        <v>1201</v>
      </c>
      <c r="M19" s="64">
        <f>(I19/J19*100)-100</f>
        <v>29.486113420921328</v>
      </c>
      <c r="N19" s="14">
        <f>I19/H19</f>
        <v>973.25</v>
      </c>
      <c r="O19" s="37">
        <v>8</v>
      </c>
      <c r="P19" s="22">
        <v>10408</v>
      </c>
      <c r="Q19" s="22">
        <v>12042</v>
      </c>
      <c r="R19" s="22">
        <v>2206</v>
      </c>
      <c r="S19" s="22">
        <v>2694</v>
      </c>
      <c r="T19" s="64">
        <f>(P19/Q19*100)-100</f>
        <v>-13.569174555721645</v>
      </c>
      <c r="U19" s="75">
        <v>129414</v>
      </c>
      <c r="V19" s="14">
        <f>P19/O19</f>
        <v>1301</v>
      </c>
      <c r="W19" s="75">
        <f>SUM(U19,P19)</f>
        <v>139822</v>
      </c>
      <c r="X19" s="75">
        <v>28019</v>
      </c>
      <c r="Y19" s="76">
        <f>SUM(X19,R19)</f>
        <v>30225</v>
      </c>
    </row>
    <row r="20" spans="1:25" ht="12.75">
      <c r="A20" s="72">
        <v>7</v>
      </c>
      <c r="B20" s="72">
        <v>5</v>
      </c>
      <c r="C20" s="4" t="s">
        <v>75</v>
      </c>
      <c r="D20" s="4" t="s">
        <v>76</v>
      </c>
      <c r="E20" s="15" t="s">
        <v>48</v>
      </c>
      <c r="F20" s="15" t="s">
        <v>49</v>
      </c>
      <c r="G20" s="37">
        <v>4</v>
      </c>
      <c r="H20" s="37">
        <v>14</v>
      </c>
      <c r="I20" s="24">
        <v>6306</v>
      </c>
      <c r="J20" s="24">
        <v>5502</v>
      </c>
      <c r="K20" s="89">
        <v>1013</v>
      </c>
      <c r="L20" s="89">
        <v>882</v>
      </c>
      <c r="M20" s="64">
        <f>(I20/J20*100)-100</f>
        <v>14.612868047982545</v>
      </c>
      <c r="N20" s="14">
        <f>I20/H20</f>
        <v>450.42857142857144</v>
      </c>
      <c r="O20" s="73">
        <v>14</v>
      </c>
      <c r="P20" s="22">
        <v>8514</v>
      </c>
      <c r="Q20" s="22">
        <v>12114</v>
      </c>
      <c r="R20" s="22">
        <v>1446</v>
      </c>
      <c r="S20" s="22">
        <v>2137</v>
      </c>
      <c r="T20" s="64">
        <f>(P20/Q20*100)-100</f>
        <v>-29.717682020802386</v>
      </c>
      <c r="U20" s="75">
        <v>60122</v>
      </c>
      <c r="V20" s="14">
        <f>P20/O20</f>
        <v>608.1428571428571</v>
      </c>
      <c r="W20" s="75">
        <f>SUM(U20,P20)</f>
        <v>68636</v>
      </c>
      <c r="X20" s="75">
        <v>11303</v>
      </c>
      <c r="Y20" s="76">
        <f>SUM(X20,R20)</f>
        <v>12749</v>
      </c>
    </row>
    <row r="21" spans="1:25" ht="12.75">
      <c r="A21" s="72">
        <v>8</v>
      </c>
      <c r="B21" s="72">
        <v>7</v>
      </c>
      <c r="C21" s="90" t="s">
        <v>66</v>
      </c>
      <c r="D21" s="90" t="s">
        <v>67</v>
      </c>
      <c r="E21" s="15" t="s">
        <v>55</v>
      </c>
      <c r="F21" s="15" t="s">
        <v>42</v>
      </c>
      <c r="G21" s="37">
        <v>5</v>
      </c>
      <c r="H21" s="37">
        <v>18</v>
      </c>
      <c r="I21" s="14">
        <v>5653</v>
      </c>
      <c r="J21" s="14">
        <v>6197</v>
      </c>
      <c r="K21" s="14">
        <v>1026</v>
      </c>
      <c r="L21" s="14">
        <v>1254</v>
      </c>
      <c r="M21" s="64">
        <f>(I21/J21*100)-100</f>
        <v>-8.77844118121672</v>
      </c>
      <c r="N21" s="14">
        <f>I21/H21</f>
        <v>314.05555555555554</v>
      </c>
      <c r="O21" s="37">
        <v>18</v>
      </c>
      <c r="P21" s="14">
        <v>6823</v>
      </c>
      <c r="Q21" s="14">
        <v>9950</v>
      </c>
      <c r="R21" s="14">
        <v>1297</v>
      </c>
      <c r="S21" s="14">
        <v>2097</v>
      </c>
      <c r="T21" s="64">
        <f>(P21/Q21*100)-100</f>
        <v>-31.427135678391963</v>
      </c>
      <c r="U21" s="86">
        <v>105916</v>
      </c>
      <c r="V21" s="14">
        <f>P21/O21</f>
        <v>379.05555555555554</v>
      </c>
      <c r="W21" s="75">
        <f>SUM(U21,P21)</f>
        <v>112739</v>
      </c>
      <c r="X21" s="75">
        <v>21505</v>
      </c>
      <c r="Y21" s="76">
        <f>SUM(X21,R21)</f>
        <v>22802</v>
      </c>
    </row>
    <row r="22" spans="1:25" ht="12.75">
      <c r="A22" s="72">
        <v>9</v>
      </c>
      <c r="B22" s="72">
        <v>4</v>
      </c>
      <c r="C22" s="4" t="s">
        <v>62</v>
      </c>
      <c r="D22" s="4" t="s">
        <v>63</v>
      </c>
      <c r="E22" s="15" t="s">
        <v>64</v>
      </c>
      <c r="F22" s="15" t="s">
        <v>36</v>
      </c>
      <c r="G22" s="37">
        <v>6</v>
      </c>
      <c r="H22" s="37">
        <v>18</v>
      </c>
      <c r="I22" s="24">
        <v>5957</v>
      </c>
      <c r="J22" s="24">
        <v>9086</v>
      </c>
      <c r="K22" s="94">
        <v>1207</v>
      </c>
      <c r="L22" s="94">
        <v>1721</v>
      </c>
      <c r="M22" s="64">
        <f>(I22/J22*100)-100</f>
        <v>-34.43759630200309</v>
      </c>
      <c r="N22" s="14">
        <f>I22/H22</f>
        <v>330.94444444444446</v>
      </c>
      <c r="O22" s="38">
        <v>18</v>
      </c>
      <c r="P22" s="14">
        <v>6714</v>
      </c>
      <c r="Q22" s="14">
        <v>17506</v>
      </c>
      <c r="R22" s="14">
        <v>1381</v>
      </c>
      <c r="S22" s="14">
        <v>3451</v>
      </c>
      <c r="T22" s="64">
        <f>(P22/Q22*100)-100</f>
        <v>-61.64743516508626</v>
      </c>
      <c r="U22" s="75">
        <v>116547</v>
      </c>
      <c r="V22" s="14">
        <f>P22/O22</f>
        <v>373</v>
      </c>
      <c r="W22" s="75">
        <f>SUM(U22,P22)</f>
        <v>123261</v>
      </c>
      <c r="X22" s="75">
        <v>24433</v>
      </c>
      <c r="Y22" s="76">
        <f>SUM(X22,R22)</f>
        <v>25814</v>
      </c>
    </row>
    <row r="23" spans="1:25" ht="12.75">
      <c r="A23" s="72">
        <v>10</v>
      </c>
      <c r="B23" s="72" t="s">
        <v>52</v>
      </c>
      <c r="C23" s="90" t="s">
        <v>92</v>
      </c>
      <c r="D23" s="90" t="s">
        <v>93</v>
      </c>
      <c r="E23" s="15" t="s">
        <v>45</v>
      </c>
      <c r="F23" s="15" t="s">
        <v>42</v>
      </c>
      <c r="G23" s="37">
        <v>1</v>
      </c>
      <c r="H23" s="37">
        <v>1</v>
      </c>
      <c r="I23" s="24">
        <v>3215</v>
      </c>
      <c r="J23" s="24"/>
      <c r="K23" s="24">
        <v>581</v>
      </c>
      <c r="L23" s="24"/>
      <c r="M23" s="64"/>
      <c r="N23" s="14">
        <f>I23/H23</f>
        <v>3215</v>
      </c>
      <c r="O23" s="73">
        <v>1</v>
      </c>
      <c r="P23" s="14">
        <v>5499</v>
      </c>
      <c r="Q23" s="14">
        <v>534</v>
      </c>
      <c r="R23" s="14">
        <v>1015</v>
      </c>
      <c r="S23" s="14">
        <v>93</v>
      </c>
      <c r="T23" s="64"/>
      <c r="U23" s="75">
        <v>534</v>
      </c>
      <c r="V23" s="14">
        <f>P23/O23</f>
        <v>5499</v>
      </c>
      <c r="W23" s="75">
        <f>SUM(U23,P23)</f>
        <v>6033</v>
      </c>
      <c r="X23" s="77">
        <v>93</v>
      </c>
      <c r="Y23" s="76">
        <f>SUM(X23,R23)</f>
        <v>1108</v>
      </c>
    </row>
    <row r="24" spans="1:25" ht="12.75">
      <c r="A24" s="72">
        <v>11</v>
      </c>
      <c r="B24" s="72">
        <v>8</v>
      </c>
      <c r="C24" s="4" t="s">
        <v>56</v>
      </c>
      <c r="D24" s="4" t="s">
        <v>57</v>
      </c>
      <c r="E24" s="15" t="s">
        <v>43</v>
      </c>
      <c r="F24" s="15" t="s">
        <v>44</v>
      </c>
      <c r="G24" s="37">
        <v>8</v>
      </c>
      <c r="H24" s="37">
        <v>16</v>
      </c>
      <c r="I24" s="24">
        <v>3848</v>
      </c>
      <c r="J24" s="24">
        <v>3651</v>
      </c>
      <c r="K24" s="93">
        <v>898</v>
      </c>
      <c r="L24" s="93">
        <v>668</v>
      </c>
      <c r="M24" s="64">
        <f>(I24/J24*100)-100</f>
        <v>5.395781977540409</v>
      </c>
      <c r="N24" s="14">
        <f>I24/H24</f>
        <v>240.5</v>
      </c>
      <c r="O24" s="73">
        <v>16</v>
      </c>
      <c r="P24" s="14">
        <v>5053</v>
      </c>
      <c r="Q24" s="14">
        <v>8271</v>
      </c>
      <c r="R24" s="14">
        <v>1251</v>
      </c>
      <c r="S24" s="14">
        <v>1758</v>
      </c>
      <c r="T24" s="64">
        <f>(P24/Q24*100)-100</f>
        <v>-38.90702454358602</v>
      </c>
      <c r="U24" s="86">
        <v>295153</v>
      </c>
      <c r="V24" s="14">
        <f>P24/O24</f>
        <v>315.8125</v>
      </c>
      <c r="W24" s="75">
        <f>SUM(U24,P24)</f>
        <v>300206</v>
      </c>
      <c r="X24" s="77">
        <v>62950</v>
      </c>
      <c r="Y24" s="76">
        <f>SUM(X24,R24)</f>
        <v>64201</v>
      </c>
    </row>
    <row r="25" spans="1:25" ht="12.75" customHeight="1">
      <c r="A25" s="51">
        <v>12</v>
      </c>
      <c r="B25" s="72">
        <v>9</v>
      </c>
      <c r="C25" s="4" t="s">
        <v>82</v>
      </c>
      <c r="D25" s="4" t="s">
        <v>83</v>
      </c>
      <c r="E25" s="15" t="s">
        <v>45</v>
      </c>
      <c r="F25" s="15" t="s">
        <v>51</v>
      </c>
      <c r="G25" s="37">
        <v>2</v>
      </c>
      <c r="H25" s="37">
        <v>2</v>
      </c>
      <c r="I25" s="24">
        <v>3286</v>
      </c>
      <c r="J25" s="24">
        <v>2728</v>
      </c>
      <c r="K25" s="24">
        <v>635</v>
      </c>
      <c r="L25" s="24">
        <v>541</v>
      </c>
      <c r="M25" s="64">
        <f>(I25/J25*100)-100</f>
        <v>20.454545454545453</v>
      </c>
      <c r="N25" s="14">
        <f>I25/H25</f>
        <v>1643</v>
      </c>
      <c r="O25" s="73">
        <v>2</v>
      </c>
      <c r="P25" s="22">
        <v>4311</v>
      </c>
      <c r="Q25" s="22">
        <v>4743</v>
      </c>
      <c r="R25" s="93">
        <v>873</v>
      </c>
      <c r="S25" s="93">
        <v>997</v>
      </c>
      <c r="T25" s="64">
        <f>(P25/Q25*100)-100</f>
        <v>-9.108159392789375</v>
      </c>
      <c r="U25" s="77">
        <v>4743</v>
      </c>
      <c r="V25" s="14">
        <f>P25/O25</f>
        <v>2155.5</v>
      </c>
      <c r="W25" s="75">
        <f>SUM(U25,P25)</f>
        <v>9054</v>
      </c>
      <c r="X25" s="75">
        <v>997</v>
      </c>
      <c r="Y25" s="76">
        <f>SUM(X25,R25)</f>
        <v>1870</v>
      </c>
    </row>
    <row r="26" spans="1:25" ht="12.75" customHeight="1">
      <c r="A26" s="72">
        <v>13</v>
      </c>
      <c r="B26" s="72">
        <v>11</v>
      </c>
      <c r="C26" s="4" t="s">
        <v>72</v>
      </c>
      <c r="D26" s="4" t="s">
        <v>65</v>
      </c>
      <c r="E26" s="15" t="s">
        <v>64</v>
      </c>
      <c r="F26" s="15" t="s">
        <v>36</v>
      </c>
      <c r="G26" s="37">
        <v>5</v>
      </c>
      <c r="H26" s="37">
        <v>8</v>
      </c>
      <c r="I26" s="14">
        <v>3363</v>
      </c>
      <c r="J26" s="14">
        <v>1525</v>
      </c>
      <c r="K26" s="91">
        <v>787</v>
      </c>
      <c r="L26" s="91">
        <v>309</v>
      </c>
      <c r="M26" s="64">
        <f>(I26/J26*100)-100</f>
        <v>120.52459016393442</v>
      </c>
      <c r="N26" s="14">
        <f>I26/H26</f>
        <v>420.375</v>
      </c>
      <c r="O26" s="73">
        <v>8</v>
      </c>
      <c r="P26" s="74">
        <v>4309</v>
      </c>
      <c r="Q26" s="74">
        <v>3262</v>
      </c>
      <c r="R26" s="74">
        <v>1046</v>
      </c>
      <c r="S26" s="74">
        <v>725</v>
      </c>
      <c r="T26" s="64">
        <f>(P26/Q26*100)-100</f>
        <v>32.096873083997565</v>
      </c>
      <c r="U26" s="77">
        <v>57603</v>
      </c>
      <c r="V26" s="14">
        <f>P26/O26</f>
        <v>538.625</v>
      </c>
      <c r="W26" s="75">
        <f>SUM(U26,P26)</f>
        <v>61912</v>
      </c>
      <c r="X26" s="75">
        <v>12812</v>
      </c>
      <c r="Y26" s="76">
        <f>SUM(X26,R26)</f>
        <v>13858</v>
      </c>
    </row>
    <row r="27" spans="1:25" ht="12.75">
      <c r="A27" s="72">
        <v>14</v>
      </c>
      <c r="B27" s="72">
        <v>10</v>
      </c>
      <c r="C27" s="4" t="s">
        <v>79</v>
      </c>
      <c r="D27" s="4" t="s">
        <v>80</v>
      </c>
      <c r="E27" s="15" t="s">
        <v>45</v>
      </c>
      <c r="F27" s="15" t="s">
        <v>42</v>
      </c>
      <c r="G27" s="37">
        <v>3</v>
      </c>
      <c r="H27" s="37">
        <v>1</v>
      </c>
      <c r="I27" s="24">
        <v>1407</v>
      </c>
      <c r="J27" s="24">
        <v>2156</v>
      </c>
      <c r="K27" s="14">
        <v>420</v>
      </c>
      <c r="L27" s="14">
        <v>373</v>
      </c>
      <c r="M27" s="64">
        <f>(I27/J27*100)-100</f>
        <v>-34.740259740259745</v>
      </c>
      <c r="N27" s="14">
        <f>I27/H27</f>
        <v>1407</v>
      </c>
      <c r="O27" s="37">
        <v>1</v>
      </c>
      <c r="P27" s="14">
        <v>2561</v>
      </c>
      <c r="Q27" s="14">
        <v>4147</v>
      </c>
      <c r="R27" s="14">
        <v>651</v>
      </c>
      <c r="S27" s="14">
        <v>763</v>
      </c>
      <c r="T27" s="64">
        <f>(P27/Q27*100)-100</f>
        <v>-38.24451410658307</v>
      </c>
      <c r="U27" s="75">
        <v>8456</v>
      </c>
      <c r="V27" s="14">
        <f>P27/O27</f>
        <v>2561</v>
      </c>
      <c r="W27" s="75">
        <f>SUM(U27,P27)</f>
        <v>11017</v>
      </c>
      <c r="X27" s="77">
        <v>1570</v>
      </c>
      <c r="Y27" s="76">
        <f>SUM(X27,R27)</f>
        <v>2221</v>
      </c>
    </row>
    <row r="28" spans="1:25" ht="12.75">
      <c r="A28" s="72">
        <v>15</v>
      </c>
      <c r="B28" s="51">
        <v>12</v>
      </c>
      <c r="C28" s="4" t="s">
        <v>84</v>
      </c>
      <c r="D28" s="4" t="s">
        <v>85</v>
      </c>
      <c r="E28" s="15" t="s">
        <v>45</v>
      </c>
      <c r="F28" s="15" t="s">
        <v>42</v>
      </c>
      <c r="G28" s="37">
        <v>2</v>
      </c>
      <c r="H28" s="37">
        <v>4</v>
      </c>
      <c r="I28" s="24">
        <v>1625</v>
      </c>
      <c r="J28" s="24">
        <v>1436</v>
      </c>
      <c r="K28" s="14">
        <v>326</v>
      </c>
      <c r="L28" s="14">
        <v>286</v>
      </c>
      <c r="M28" s="64">
        <f>(I28/J28*100)-100</f>
        <v>13.16155988857939</v>
      </c>
      <c r="N28" s="14">
        <f>I28/H28</f>
        <v>406.25</v>
      </c>
      <c r="O28" s="73">
        <v>4</v>
      </c>
      <c r="P28" s="22">
        <v>2044</v>
      </c>
      <c r="Q28" s="22">
        <v>3004</v>
      </c>
      <c r="R28" s="22">
        <v>439</v>
      </c>
      <c r="S28" s="22">
        <v>675</v>
      </c>
      <c r="T28" s="64">
        <f>(P28/Q28*100)-100</f>
        <v>-31.957390146471383</v>
      </c>
      <c r="U28" s="75">
        <v>3564</v>
      </c>
      <c r="V28" s="14">
        <f>P28/O28</f>
        <v>511</v>
      </c>
      <c r="W28" s="75">
        <f>SUM(U28,P28)</f>
        <v>5608</v>
      </c>
      <c r="X28" s="77">
        <v>791</v>
      </c>
      <c r="Y28" s="76">
        <f>SUM(X28,R28)</f>
        <v>1230</v>
      </c>
    </row>
    <row r="29" spans="1:25" ht="12.75">
      <c r="A29" s="72">
        <v>16</v>
      </c>
      <c r="B29" s="72">
        <v>13</v>
      </c>
      <c r="C29" s="4" t="s">
        <v>68</v>
      </c>
      <c r="D29" s="4" t="s">
        <v>69</v>
      </c>
      <c r="E29" s="15" t="s">
        <v>45</v>
      </c>
      <c r="F29" s="15" t="s">
        <v>51</v>
      </c>
      <c r="G29" s="37">
        <v>5</v>
      </c>
      <c r="H29" s="37">
        <v>5</v>
      </c>
      <c r="I29" s="93">
        <v>1107</v>
      </c>
      <c r="J29" s="93">
        <v>538</v>
      </c>
      <c r="K29" s="85">
        <v>226</v>
      </c>
      <c r="L29" s="85">
        <v>98</v>
      </c>
      <c r="M29" s="64">
        <f>(I29/J29*100)-100</f>
        <v>105.7620817843866</v>
      </c>
      <c r="N29" s="14">
        <f>I29/H29</f>
        <v>221.4</v>
      </c>
      <c r="O29" s="73">
        <v>5</v>
      </c>
      <c r="P29" s="14">
        <v>1369</v>
      </c>
      <c r="Q29" s="14">
        <v>1789</v>
      </c>
      <c r="R29" s="14">
        <v>296</v>
      </c>
      <c r="S29" s="14">
        <v>392</v>
      </c>
      <c r="T29" s="64">
        <f>(P29/Q29*100)-100</f>
        <v>-23.47680268306317</v>
      </c>
      <c r="U29" s="75">
        <v>17345</v>
      </c>
      <c r="V29" s="14">
        <f>P29/O29</f>
        <v>273.8</v>
      </c>
      <c r="W29" s="75">
        <f>SUM(U29,P29)</f>
        <v>18714</v>
      </c>
      <c r="X29" s="75">
        <v>3694</v>
      </c>
      <c r="Y29" s="76">
        <f>SUM(X29,R29)</f>
        <v>3990</v>
      </c>
    </row>
    <row r="30" spans="1:25" ht="12.75">
      <c r="A30" s="72">
        <v>17</v>
      </c>
      <c r="B30" s="72">
        <v>15</v>
      </c>
      <c r="C30" s="4" t="s">
        <v>81</v>
      </c>
      <c r="D30" s="4" t="s">
        <v>81</v>
      </c>
      <c r="E30" s="15" t="s">
        <v>45</v>
      </c>
      <c r="F30" s="15" t="s">
        <v>42</v>
      </c>
      <c r="G30" s="37">
        <v>3</v>
      </c>
      <c r="H30" s="37">
        <v>1</v>
      </c>
      <c r="I30" s="24">
        <v>585</v>
      </c>
      <c r="J30" s="24">
        <v>403</v>
      </c>
      <c r="K30" s="14">
        <v>123</v>
      </c>
      <c r="L30" s="14">
        <v>85</v>
      </c>
      <c r="M30" s="64">
        <f>(I30/J30*100)-100</f>
        <v>45.16129032258064</v>
      </c>
      <c r="N30" s="14">
        <f>I30/H30</f>
        <v>585</v>
      </c>
      <c r="O30" s="73">
        <v>1</v>
      </c>
      <c r="P30" s="14">
        <v>1000</v>
      </c>
      <c r="Q30" s="14">
        <v>794</v>
      </c>
      <c r="R30" s="14">
        <v>218</v>
      </c>
      <c r="S30" s="14">
        <v>174</v>
      </c>
      <c r="T30" s="64">
        <f>(P30/Q30*100)-100</f>
        <v>25.944584382871525</v>
      </c>
      <c r="U30" s="75">
        <v>1490</v>
      </c>
      <c r="V30" s="14">
        <f>P30/O30</f>
        <v>1000</v>
      </c>
      <c r="W30" s="75">
        <f>SUM(U30,P30)</f>
        <v>2490</v>
      </c>
      <c r="X30" s="75">
        <v>329</v>
      </c>
      <c r="Y30" s="76">
        <f>SUM(X30,R30)</f>
        <v>547</v>
      </c>
    </row>
    <row r="31" spans="1:25" ht="12.75">
      <c r="A31" s="72">
        <v>18</v>
      </c>
      <c r="B31" s="72" t="s">
        <v>52</v>
      </c>
      <c r="C31" s="4" t="s">
        <v>90</v>
      </c>
      <c r="D31" s="4" t="s">
        <v>91</v>
      </c>
      <c r="E31" s="15" t="s">
        <v>45</v>
      </c>
      <c r="F31" s="15" t="s">
        <v>44</v>
      </c>
      <c r="G31" s="37">
        <v>1</v>
      </c>
      <c r="H31" s="37">
        <v>1</v>
      </c>
      <c r="I31" s="24">
        <v>971</v>
      </c>
      <c r="J31" s="24"/>
      <c r="K31" s="93">
        <v>390</v>
      </c>
      <c r="L31" s="93"/>
      <c r="M31" s="64"/>
      <c r="N31" s="14">
        <f>I31/H31</f>
        <v>971</v>
      </c>
      <c r="O31" s="37">
        <v>1</v>
      </c>
      <c r="P31" s="22">
        <v>971</v>
      </c>
      <c r="Q31" s="22"/>
      <c r="R31" s="22">
        <v>390</v>
      </c>
      <c r="S31" s="22"/>
      <c r="T31" s="64"/>
      <c r="U31" s="80"/>
      <c r="V31" s="14">
        <f>P31/O31</f>
        <v>971</v>
      </c>
      <c r="W31" s="75">
        <f>SUM(U31,P31)</f>
        <v>971</v>
      </c>
      <c r="X31" s="75"/>
      <c r="Y31" s="76">
        <f>SUM(X31,R31)</f>
        <v>390</v>
      </c>
    </row>
    <row r="32" spans="1:25" ht="12.75">
      <c r="A32" s="72">
        <v>19</v>
      </c>
      <c r="B32" s="72">
        <v>16</v>
      </c>
      <c r="C32" s="4" t="s">
        <v>58</v>
      </c>
      <c r="D32" s="4" t="s">
        <v>59</v>
      </c>
      <c r="E32" s="15" t="s">
        <v>45</v>
      </c>
      <c r="F32" s="15" t="s">
        <v>44</v>
      </c>
      <c r="G32" s="37">
        <v>8</v>
      </c>
      <c r="H32" s="37">
        <v>4</v>
      </c>
      <c r="I32" s="14">
        <v>238</v>
      </c>
      <c r="J32" s="14">
        <v>328</v>
      </c>
      <c r="K32" s="14">
        <v>61</v>
      </c>
      <c r="L32" s="14">
        <v>86</v>
      </c>
      <c r="M32" s="64">
        <f>(I32/J32*100)-100</f>
        <v>-27.4390243902439</v>
      </c>
      <c r="N32" s="14">
        <f>I32/H32</f>
        <v>59.5</v>
      </c>
      <c r="O32" s="38">
        <v>4</v>
      </c>
      <c r="P32" s="14">
        <v>358</v>
      </c>
      <c r="Q32" s="14">
        <v>468</v>
      </c>
      <c r="R32" s="14">
        <v>89</v>
      </c>
      <c r="S32" s="14">
        <v>122</v>
      </c>
      <c r="T32" s="64">
        <f>(P32/Q32*100)-100</f>
        <v>-23.504273504273513</v>
      </c>
      <c r="U32" s="80">
        <v>16913</v>
      </c>
      <c r="V32" s="14">
        <f>P32/O32</f>
        <v>89.5</v>
      </c>
      <c r="W32" s="75">
        <f>SUM(U32,P32)</f>
        <v>17271</v>
      </c>
      <c r="X32" s="75">
        <v>3947</v>
      </c>
      <c r="Y32" s="76">
        <f>SUM(X32,R32)</f>
        <v>4036</v>
      </c>
    </row>
    <row r="33" spans="1:25" ht="13.5" thickBot="1">
      <c r="A33" s="50">
        <v>20</v>
      </c>
      <c r="B33" s="72">
        <v>14</v>
      </c>
      <c r="C33" s="4" t="s">
        <v>70</v>
      </c>
      <c r="D33" s="4" t="s">
        <v>71</v>
      </c>
      <c r="E33" s="15" t="s">
        <v>45</v>
      </c>
      <c r="F33" s="15" t="s">
        <v>44</v>
      </c>
      <c r="G33" s="37">
        <v>5</v>
      </c>
      <c r="H33" s="37">
        <v>3</v>
      </c>
      <c r="I33" s="14">
        <v>113</v>
      </c>
      <c r="J33" s="14">
        <v>784</v>
      </c>
      <c r="K33" s="14">
        <v>28</v>
      </c>
      <c r="L33" s="14">
        <v>156</v>
      </c>
      <c r="M33" s="64">
        <f>(I33/J33*100)-100</f>
        <v>-85.58673469387755</v>
      </c>
      <c r="N33" s="14">
        <f>I33/H33</f>
        <v>37.666666666666664</v>
      </c>
      <c r="O33" s="73">
        <v>3</v>
      </c>
      <c r="P33" s="14">
        <v>113</v>
      </c>
      <c r="Q33" s="14">
        <v>1364</v>
      </c>
      <c r="R33" s="14">
        <v>28</v>
      </c>
      <c r="S33" s="14">
        <v>301</v>
      </c>
      <c r="T33" s="64">
        <f>(P33/Q33*100)-100</f>
        <v>-91.71554252199414</v>
      </c>
      <c r="U33" s="80">
        <v>10617</v>
      </c>
      <c r="V33" s="14">
        <f>P33/O33</f>
        <v>37.666666666666664</v>
      </c>
      <c r="W33" s="75">
        <f>SUM(U33,P33)</f>
        <v>10730</v>
      </c>
      <c r="X33" s="75">
        <v>2479</v>
      </c>
      <c r="Y33" s="76">
        <f>SUM(X33,R33)</f>
        <v>2507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149</v>
      </c>
      <c r="I34" s="31">
        <f>SUM(I14:I33)</f>
        <v>215637</v>
      </c>
      <c r="J34" s="31">
        <v>232940</v>
      </c>
      <c r="K34" s="31">
        <f>SUM(K14:K33)</f>
        <v>42407</v>
      </c>
      <c r="L34" s="31">
        <v>44683</v>
      </c>
      <c r="M34" s="68">
        <f>(I34/J34*100)-100</f>
        <v>-7.428093071177116</v>
      </c>
      <c r="N34" s="32">
        <f>I34/H34</f>
        <v>1447.2281879194632</v>
      </c>
      <c r="O34" s="34">
        <f>SUM(O14:O33)</f>
        <v>149</v>
      </c>
      <c r="P34" s="31">
        <f>SUM(P14:P33)</f>
        <v>283968</v>
      </c>
      <c r="Q34" s="31">
        <v>348995</v>
      </c>
      <c r="R34" s="31">
        <f>SUM(R14:R33)</f>
        <v>59803</v>
      </c>
      <c r="S34" s="31">
        <v>70166</v>
      </c>
      <c r="T34" s="68">
        <f>(P34/Q34*100)-100</f>
        <v>-18.6326451668362</v>
      </c>
      <c r="U34" s="78">
        <f>SUM(U14:U33)</f>
        <v>1848928</v>
      </c>
      <c r="V34" s="32">
        <f>P34/O34</f>
        <v>1905.8255033557048</v>
      </c>
      <c r="W34" s="75">
        <f>SUM(U34,P34)</f>
        <v>2132896</v>
      </c>
      <c r="X34" s="79">
        <f>SUM(X14:X33)</f>
        <v>413487</v>
      </c>
      <c r="Y34" s="35">
        <f>SUM(Y14:Y33)</f>
        <v>473290</v>
      </c>
    </row>
    <row r="35" spans="9:12" ht="12.75">
      <c r="I35" s="23"/>
      <c r="J35" s="23"/>
      <c r="K35" s="23"/>
      <c r="L35" s="2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6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8"/>
      <c r="E3" s="88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7 - Jan</v>
      </c>
      <c r="L4" s="20"/>
      <c r="M4" s="62" t="str">
        <f>'WEEKLY COMPETITIVE REPORT'!M4</f>
        <v>9 - Jan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0.7654</v>
      </c>
    </row>
    <row r="5" spans="1:25" s="2" customFormat="1" ht="11.25">
      <c r="A5" s="8"/>
      <c r="B5" s="8"/>
      <c r="C5" s="8" t="s">
        <v>0</v>
      </c>
      <c r="D5" s="8"/>
      <c r="E5" s="92"/>
      <c r="F5" s="8"/>
      <c r="G5" s="3" t="s">
        <v>4</v>
      </c>
      <c r="H5" s="7"/>
      <c r="I5" s="7"/>
      <c r="J5" s="7"/>
      <c r="K5" s="67" t="str">
        <f>'WEEKLY COMPETITIVE REPORT'!K5</f>
        <v>6 - Jan</v>
      </c>
      <c r="L5" s="7"/>
      <c r="M5" s="63" t="str">
        <f>'WEEKLY COMPETITIVE REPORT'!M5</f>
        <v>12 - Jan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40556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47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50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LITTLE FOCKERS</v>
      </c>
      <c r="D14" s="4" t="str">
        <f>'WEEKLY COMPETITIVE REPORT'!D14</f>
        <v>NJUNA DRUŽINA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3</v>
      </c>
      <c r="H14" s="37">
        <f>'WEEKLY COMPETITIVE REPORT'!H14</f>
        <v>13</v>
      </c>
      <c r="I14" s="14">
        <f>'WEEKLY COMPETITIVE REPORT'!I14/Y4</f>
        <v>64136.39926835642</v>
      </c>
      <c r="J14" s="14">
        <f>'WEEKLY COMPETITIVE REPORT'!J14/Y4</f>
        <v>48688.267572511104</v>
      </c>
      <c r="K14" s="22">
        <f>'WEEKLY COMPETITIVE REPORT'!K14</f>
        <v>9889</v>
      </c>
      <c r="L14" s="22">
        <f>'WEEKLY COMPETITIVE REPORT'!L14</f>
        <v>7367</v>
      </c>
      <c r="M14" s="64">
        <f>'WEEKLY COMPETITIVE REPORT'!M14</f>
        <v>31.72865346428381</v>
      </c>
      <c r="N14" s="14">
        <f aca="true" t="shared" si="0" ref="N14:N20">I14/H14</f>
        <v>4933.5691744889555</v>
      </c>
      <c r="O14" s="37">
        <f>'WEEKLY COMPETITIVE REPORT'!O14</f>
        <v>13</v>
      </c>
      <c r="P14" s="14">
        <f>'WEEKLY COMPETITIVE REPORT'!P14/Y4</f>
        <v>81447.60909328455</v>
      </c>
      <c r="Q14" s="14">
        <f>'WEEKLY COMPETITIVE REPORT'!Q14/Y4</f>
        <v>94797.49150770839</v>
      </c>
      <c r="R14" s="22">
        <f>'WEEKLY COMPETITIVE REPORT'!R14</f>
        <v>13394</v>
      </c>
      <c r="S14" s="22">
        <f>'WEEKLY COMPETITIVE REPORT'!S14</f>
        <v>15755</v>
      </c>
      <c r="T14" s="64">
        <f>'WEEKLY COMPETITIVE REPORT'!T14</f>
        <v>-14.082527081782843</v>
      </c>
      <c r="U14" s="14">
        <f>'WEEKLY COMPETITIVE REPORT'!U14/Y4</f>
        <v>283871.1784687745</v>
      </c>
      <c r="V14" s="14">
        <f aca="true" t="shared" si="1" ref="V14:V20">P14/O14</f>
        <v>6265.200699483427</v>
      </c>
      <c r="W14" s="25">
        <f aca="true" t="shared" si="2" ref="W14:W20">P14+U14</f>
        <v>365318.787562059</v>
      </c>
      <c r="X14" s="22">
        <f>'WEEKLY COMPETITIVE REPORT'!X14</f>
        <v>48493</v>
      </c>
      <c r="Y14" s="56">
        <f>'WEEKLY COMPETITIVE REPORT'!Y14</f>
        <v>61887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THE TOURIST</v>
      </c>
      <c r="D15" s="4" t="str">
        <f>'WEEKLY COMPETITIVE REPORT'!D15</f>
        <v>TURIST</v>
      </c>
      <c r="E15" s="4" t="str">
        <f>'WEEKLY COMPETITIVE REPORT'!E15</f>
        <v>SONFY</v>
      </c>
      <c r="F15" s="4" t="str">
        <f>'WEEKLY COMPETITIVE REPORT'!F15</f>
        <v>CF</v>
      </c>
      <c r="G15" s="37">
        <f>'WEEKLY COMPETITIVE REPORT'!G15</f>
        <v>1</v>
      </c>
      <c r="H15" s="37">
        <f>'WEEKLY COMPETITIVE REPORT'!H15</f>
        <v>8</v>
      </c>
      <c r="I15" s="14">
        <f>'WEEKLY COMPETITIVE REPORT'!I15/Y4</f>
        <v>54956.88528873792</v>
      </c>
      <c r="J15" s="14">
        <f>'WEEKLY COMPETITIVE REPORT'!J15/Y4</f>
        <v>0</v>
      </c>
      <c r="K15" s="22">
        <f>'WEEKLY COMPETITIVE REPORT'!K15</f>
        <v>8304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6869.61066109224</v>
      </c>
      <c r="O15" s="37">
        <f>'WEEKLY COMPETITIVE REPORT'!O15</f>
        <v>8</v>
      </c>
      <c r="P15" s="14">
        <f>'WEEKLY COMPETITIVE REPORT'!P15/Y4</f>
        <v>75040.50169845832</v>
      </c>
      <c r="Q15" s="14">
        <f>'WEEKLY COMPETITIVE REPORT'!Q15/Y4</f>
        <v>2754.1154951659264</v>
      </c>
      <c r="R15" s="22">
        <f>'WEEKLY COMPETITIVE REPORT'!R15</f>
        <v>12310</v>
      </c>
      <c r="S15" s="22">
        <f>'WEEKLY COMPETITIVE REPORT'!S15</f>
        <v>543</v>
      </c>
      <c r="T15" s="64">
        <f>'WEEKLY COMPETITIVE REPORT'!T15</f>
        <v>0</v>
      </c>
      <c r="U15" s="14">
        <f>'WEEKLY COMPETITIVE REPORT'!U15/Y4</f>
        <v>2754.1154951659264</v>
      </c>
      <c r="V15" s="14">
        <f t="shared" si="1"/>
        <v>9380.06271230729</v>
      </c>
      <c r="W15" s="25">
        <f t="shared" si="2"/>
        <v>77794.61719362425</v>
      </c>
      <c r="X15" s="22">
        <f>'WEEKLY COMPETITIVE REPORT'!X15</f>
        <v>543</v>
      </c>
      <c r="Y15" s="56">
        <f>'WEEKLY COMPETITIVE REPORT'!Y15</f>
        <v>12853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SAMMY'S ADVENTURES: THE SECRET PASSAGE</v>
      </c>
      <c r="D16" s="4" t="str">
        <f>'WEEKLY COMPETITIVE REPORT'!D16</f>
        <v>SAMOVA PUSTOLOVŠČINA: SKRIVNI PREHOD</v>
      </c>
      <c r="E16" s="4" t="str">
        <f>'WEEKLY COMPETITIVE REPORT'!E16</f>
        <v>INDEP</v>
      </c>
      <c r="F16" s="4" t="str">
        <f>'WEEKLY COMPETITIVE REPORT'!F16</f>
        <v>Blitz</v>
      </c>
      <c r="G16" s="37">
        <f>'WEEKLY COMPETITIVE REPORT'!G16</f>
        <v>1</v>
      </c>
      <c r="H16" s="37">
        <f>'WEEKLY COMPETITIVE REPORT'!H16</f>
        <v>6</v>
      </c>
      <c r="I16" s="14">
        <f>'WEEKLY COMPETITIVE REPORT'!I16/Y4</f>
        <v>58450.4834073687</v>
      </c>
      <c r="J16" s="14">
        <f>'WEEKLY COMPETITIVE REPORT'!J16/Y4</f>
        <v>0</v>
      </c>
      <c r="K16" s="22">
        <f>'WEEKLY COMPETITIVE REPORT'!K16</f>
        <v>7830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9741.74723456145</v>
      </c>
      <c r="O16" s="37">
        <f>'WEEKLY COMPETITIVE REPORT'!O16</f>
        <v>6</v>
      </c>
      <c r="P16" s="14">
        <f>'WEEKLY COMPETITIVE REPORT'!P16/Y4</f>
        <v>72752.80898876405</v>
      </c>
      <c r="Q16" s="14">
        <f>'WEEKLY COMPETITIVE REPORT'!Q16/Y4</f>
        <v>3378.625555265221</v>
      </c>
      <c r="R16" s="22">
        <f>'WEEKLY COMPETITIVE REPORT'!R16</f>
        <v>10376</v>
      </c>
      <c r="S16" s="22">
        <f>'WEEKLY COMPETITIVE REPORT'!S16</f>
        <v>777</v>
      </c>
      <c r="T16" s="64">
        <f>'WEEKLY COMPETITIVE REPORT'!T16</f>
        <v>0</v>
      </c>
      <c r="U16" s="14">
        <f>'WEEKLY COMPETITIVE REPORT'!U16/Y4</f>
        <v>3378.625555265221</v>
      </c>
      <c r="V16" s="14">
        <f t="shared" si="1"/>
        <v>12125.468164794009</v>
      </c>
      <c r="W16" s="25">
        <f t="shared" si="2"/>
        <v>76131.43454402927</v>
      </c>
      <c r="X16" s="22">
        <f>'WEEKLY COMPETITIVE REPORT'!X16</f>
        <v>777</v>
      </c>
      <c r="Y16" s="56">
        <f>'WEEKLY COMPETITIVE REPORT'!Y16</f>
        <v>11153</v>
      </c>
    </row>
    <row r="17" spans="1:25" ht="12.75">
      <c r="A17" s="50">
        <v>4</v>
      </c>
      <c r="B17" s="4">
        <f>'WEEKLY COMPETITIVE REPORT'!B17</f>
        <v>2</v>
      </c>
      <c r="C17" s="4" t="str">
        <f>'WEEKLY COMPETITIVE REPORT'!C17</f>
        <v>GREMO MI PO SVOJE</v>
      </c>
      <c r="D17" s="4" t="str">
        <f>'WEEKLY COMPETITIVE REPORT'!D17</f>
        <v>GREMO MI PO SVOJE</v>
      </c>
      <c r="E17" s="4" t="str">
        <f>'WEEKLY COMPETITIVE REPORT'!E17</f>
        <v>DOMEST</v>
      </c>
      <c r="F17" s="4" t="str">
        <f>'WEEKLY COMPETITIVE REPORT'!F17</f>
        <v>Cinemania</v>
      </c>
      <c r="G17" s="37">
        <f>'WEEKLY COMPETITIVE REPORT'!G17</f>
        <v>10</v>
      </c>
      <c r="H17" s="37">
        <f>'WEEKLY COMPETITIVE REPORT'!H17</f>
        <v>11</v>
      </c>
      <c r="I17" s="14">
        <f>'WEEKLY COMPETITIVE REPORT'!I17/Y4</f>
        <v>25503.00496472433</v>
      </c>
      <c r="J17" s="14">
        <f>'WEEKLY COMPETITIVE REPORT'!J17/Y4</f>
        <v>21006.009929448654</v>
      </c>
      <c r="K17" s="22">
        <f>'WEEKLY COMPETITIVE REPORT'!K17</f>
        <v>4146</v>
      </c>
      <c r="L17" s="22">
        <f>'WEEKLY COMPETITIVE REPORT'!L17</f>
        <v>3287</v>
      </c>
      <c r="M17" s="64">
        <f>'WEEKLY COMPETITIVE REPORT'!M17</f>
        <v>21.408135340216432</v>
      </c>
      <c r="N17" s="14">
        <f t="shared" si="0"/>
        <v>2318.4549967931207</v>
      </c>
      <c r="O17" s="37">
        <f>'WEEKLY COMPETITIVE REPORT'!O17</f>
        <v>11</v>
      </c>
      <c r="P17" s="14">
        <f>'WEEKLY COMPETITIVE REPORT'!P17/Y4</f>
        <v>37470.60360595767</v>
      </c>
      <c r="Q17" s="14">
        <f>'WEEKLY COMPETITIVE REPORT'!Q17/Y4</f>
        <v>41394.042330807424</v>
      </c>
      <c r="R17" s="22">
        <f>'WEEKLY COMPETITIVE REPORT'!R17</f>
        <v>6755</v>
      </c>
      <c r="S17" s="22">
        <f>'WEEKLY COMPETITIVE REPORT'!S17</f>
        <v>6961</v>
      </c>
      <c r="T17" s="64">
        <f>'WEEKLY COMPETITIVE REPORT'!T17</f>
        <v>-9.478269103304612</v>
      </c>
      <c r="U17" s="14">
        <f>'WEEKLY COMPETITIVE REPORT'!U17/Y4</f>
        <v>931375.7512411812</v>
      </c>
      <c r="V17" s="14">
        <f t="shared" si="1"/>
        <v>3406.418509632516</v>
      </c>
      <c r="W17" s="25">
        <f t="shared" si="2"/>
        <v>968846.3548471389</v>
      </c>
      <c r="X17" s="22">
        <f>'WEEKLY COMPETITIVE REPORT'!X17</f>
        <v>169328</v>
      </c>
      <c r="Y17" s="56">
        <f>'WEEKLY COMPETITIVE REPORT'!Y17</f>
        <v>176083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LIFE AS WE KNOW IT</v>
      </c>
      <c r="D18" s="4" t="str">
        <f>'WEEKLY COMPETITIVE REPORT'!D18</f>
        <v>ŽIVLJENJE, KOT GA POZNAŠ</v>
      </c>
      <c r="E18" s="4" t="str">
        <f>'WEEKLY COMPETITIVE REPORT'!E18</f>
        <v>WB</v>
      </c>
      <c r="F18" s="4" t="str">
        <f>'WEEKLY COMPETITIVE REPORT'!F18</f>
        <v>Blitz</v>
      </c>
      <c r="G18" s="37">
        <f>'WEEKLY COMPETITIVE REPORT'!G18</f>
        <v>4</v>
      </c>
      <c r="H18" s="37">
        <f>'WEEKLY COMPETITIVE REPORT'!H18</f>
        <v>7</v>
      </c>
      <c r="I18" s="14">
        <f>'WEEKLY COMPETITIVE REPORT'!I18/Y4</f>
        <v>19290.567023778418</v>
      </c>
      <c r="J18" s="14">
        <f>'WEEKLY COMPETITIVE REPORT'!J18/Y4</f>
        <v>11524.692970995558</v>
      </c>
      <c r="K18" s="22">
        <f>'WEEKLY COMPETITIVE REPORT'!K18</f>
        <v>2979</v>
      </c>
      <c r="L18" s="22">
        <f>'WEEKLY COMPETITIVE REPORT'!L18</f>
        <v>1746</v>
      </c>
      <c r="M18" s="64">
        <f>'WEEKLY COMPETITIVE REPORT'!M18</f>
        <v>67.3846502664097</v>
      </c>
      <c r="N18" s="14">
        <f t="shared" si="0"/>
        <v>2755.7952891112027</v>
      </c>
      <c r="O18" s="37">
        <f>'WEEKLY COMPETITIVE REPORT'!O18</f>
        <v>7</v>
      </c>
      <c r="P18" s="14">
        <f>'WEEKLY COMPETITIVE REPORT'!P18/Y4</f>
        <v>25842.696629213486</v>
      </c>
      <c r="Q18" s="14">
        <f>'WEEKLY COMPETITIVE REPORT'!Q18/Y4</f>
        <v>25118.892082571205</v>
      </c>
      <c r="R18" s="22">
        <f>'WEEKLY COMPETITIVE REPORT'!R18</f>
        <v>4342</v>
      </c>
      <c r="S18" s="22">
        <f>'WEEKLY COMPETITIVE REPORT'!S18</f>
        <v>4317</v>
      </c>
      <c r="T18" s="64">
        <f>'WEEKLY COMPETITIVE REPORT'!T18</f>
        <v>2.881514615624667</v>
      </c>
      <c r="U18" s="14">
        <f>'WEEKLY COMPETITIVE REPORT'!U18/Y4</f>
        <v>111924.48392997126</v>
      </c>
      <c r="V18" s="14">
        <f t="shared" si="1"/>
        <v>3691.813804173355</v>
      </c>
      <c r="W18" s="25">
        <f t="shared" si="2"/>
        <v>137767.18055918475</v>
      </c>
      <c r="X18" s="22">
        <f>'WEEKLY COMPETITIVE REPORT'!X18</f>
        <v>19424</v>
      </c>
      <c r="Y18" s="56">
        <f>'WEEKLY COMPETITIVE REPORT'!Y18</f>
        <v>23766</v>
      </c>
    </row>
    <row r="19" spans="1:25" ht="12.75">
      <c r="A19" s="50">
        <v>6</v>
      </c>
      <c r="B19" s="4">
        <f>'WEEKLY COMPETITIVE REPORT'!B19</f>
        <v>6</v>
      </c>
      <c r="C19" s="4" t="str">
        <f>'WEEKLY COMPETITIVE REPORT'!C19</f>
        <v>DUE DATE</v>
      </c>
      <c r="D19" s="4" t="str">
        <f>'WEEKLY COMPETITIVE REPORT'!D19</f>
        <v>DRAGA POČAKAJ SEM NA POTI</v>
      </c>
      <c r="E19" s="4" t="str">
        <f>'WEEKLY COMPETITIVE REPORT'!E19</f>
        <v>WB</v>
      </c>
      <c r="F19" s="4" t="str">
        <f>'WEEKLY COMPETITIVE REPORT'!F19</f>
        <v>Blitz</v>
      </c>
      <c r="G19" s="37">
        <f>'WEEKLY COMPETITIVE REPORT'!G19</f>
        <v>6</v>
      </c>
      <c r="H19" s="37">
        <f>'WEEKLY COMPETITIVE REPORT'!H19</f>
        <v>8</v>
      </c>
      <c r="I19" s="14">
        <f>'WEEKLY COMPETITIVE REPORT'!I19/Y4</f>
        <v>10172.45884504834</v>
      </c>
      <c r="J19" s="14">
        <f>'WEEKLY COMPETITIVE REPORT'!J19/Y4</f>
        <v>7856.022994512673</v>
      </c>
      <c r="K19" s="22">
        <f>'WEEKLY COMPETITIVE REPORT'!K19</f>
        <v>1538</v>
      </c>
      <c r="L19" s="22">
        <f>'WEEKLY COMPETITIVE REPORT'!L19</f>
        <v>1201</v>
      </c>
      <c r="M19" s="64">
        <f>'WEEKLY COMPETITIVE REPORT'!M19</f>
        <v>29.486113420921328</v>
      </c>
      <c r="N19" s="14">
        <f t="shared" si="0"/>
        <v>1271.5573556310426</v>
      </c>
      <c r="O19" s="37">
        <f>'WEEKLY COMPETITIVE REPORT'!O19</f>
        <v>8</v>
      </c>
      <c r="P19" s="14">
        <f>'WEEKLY COMPETITIVE REPORT'!P19/Y4</f>
        <v>13598.118630781291</v>
      </c>
      <c r="Q19" s="14">
        <f>'WEEKLY COMPETITIVE REPORT'!Q19/Y4</f>
        <v>15732.950091455448</v>
      </c>
      <c r="R19" s="22">
        <f>'WEEKLY COMPETITIVE REPORT'!R19</f>
        <v>2206</v>
      </c>
      <c r="S19" s="22">
        <f>'WEEKLY COMPETITIVE REPORT'!S19</f>
        <v>2694</v>
      </c>
      <c r="T19" s="64">
        <f>'WEEKLY COMPETITIVE REPORT'!T19</f>
        <v>-13.569174555721645</v>
      </c>
      <c r="U19" s="14">
        <f>'WEEKLY COMPETITIVE REPORT'!U19/Y4</f>
        <v>169080.21949307554</v>
      </c>
      <c r="V19" s="14">
        <f t="shared" si="1"/>
        <v>1699.7648288476614</v>
      </c>
      <c r="W19" s="25">
        <f t="shared" si="2"/>
        <v>182678.33812385684</v>
      </c>
      <c r="X19" s="22">
        <f>'WEEKLY COMPETITIVE REPORT'!X19</f>
        <v>28019</v>
      </c>
      <c r="Y19" s="56">
        <f>'WEEKLY COMPETITIVE REPORT'!Y19</f>
        <v>30225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TRON: LEGACY</v>
      </c>
      <c r="D20" s="4" t="str">
        <f>'WEEKLY COMPETITIVE REPORT'!D20</f>
        <v>TRON: ZAPUŠČINA</v>
      </c>
      <c r="E20" s="4" t="str">
        <f>'WEEKLY COMPETITIVE REPORT'!E20</f>
        <v>WDI</v>
      </c>
      <c r="F20" s="4" t="str">
        <f>'WEEKLY COMPETITIVE REPORT'!F20</f>
        <v>CENEX</v>
      </c>
      <c r="G20" s="37">
        <f>'WEEKLY COMPETITIVE REPORT'!G20</f>
        <v>4</v>
      </c>
      <c r="H20" s="37">
        <f>'WEEKLY COMPETITIVE REPORT'!H20</f>
        <v>14</v>
      </c>
      <c r="I20" s="14">
        <f>'WEEKLY COMPETITIVE REPORT'!I20/Y4</f>
        <v>8238.829370263915</v>
      </c>
      <c r="J20" s="14">
        <f>'WEEKLY COMPETITIVE REPORT'!J20/Y4</f>
        <v>7188.398223151294</v>
      </c>
      <c r="K20" s="22">
        <f>'WEEKLY COMPETITIVE REPORT'!K20</f>
        <v>1013</v>
      </c>
      <c r="L20" s="22">
        <f>'WEEKLY COMPETITIVE REPORT'!L20</f>
        <v>882</v>
      </c>
      <c r="M20" s="64">
        <f>'WEEKLY COMPETITIVE REPORT'!M20</f>
        <v>14.612868047982545</v>
      </c>
      <c r="N20" s="14">
        <f t="shared" si="0"/>
        <v>588.4878121617082</v>
      </c>
      <c r="O20" s="37">
        <f>'WEEKLY COMPETITIVE REPORT'!O20</f>
        <v>14</v>
      </c>
      <c r="P20" s="14">
        <f>'WEEKLY COMPETITIVE REPORT'!P20/Y4</f>
        <v>11123.595505617977</v>
      </c>
      <c r="Q20" s="14">
        <f>'WEEKLY COMPETITIVE REPORT'!Q20/Y4</f>
        <v>15827.018552390908</v>
      </c>
      <c r="R20" s="22">
        <f>'WEEKLY COMPETITIVE REPORT'!R20</f>
        <v>1446</v>
      </c>
      <c r="S20" s="22">
        <f>'WEEKLY COMPETITIVE REPORT'!S20</f>
        <v>2137</v>
      </c>
      <c r="T20" s="64">
        <f>'WEEKLY COMPETITIVE REPORT'!T20</f>
        <v>-29.717682020802386</v>
      </c>
      <c r="U20" s="14">
        <f>'WEEKLY COMPETITIVE REPORT'!U20/Y4</f>
        <v>78549.77789391168</v>
      </c>
      <c r="V20" s="14">
        <f t="shared" si="1"/>
        <v>794.5425361155698</v>
      </c>
      <c r="W20" s="25">
        <f t="shared" si="2"/>
        <v>89673.37339952966</v>
      </c>
      <c r="X20" s="22">
        <f>'WEEKLY COMPETITIVE REPORT'!X20</f>
        <v>11303</v>
      </c>
      <c r="Y20" s="56">
        <f>'WEEKLY COMPETITIVE REPORT'!Y20</f>
        <v>12749</v>
      </c>
    </row>
    <row r="21" spans="1:25" ht="12.75">
      <c r="A21" s="50">
        <v>8</v>
      </c>
      <c r="B21" s="4">
        <f>'WEEKLY COMPETITIVE REPORT'!B21</f>
        <v>7</v>
      </c>
      <c r="C21" s="4" t="str">
        <f>'WEEKLY COMPETITIVE REPORT'!C21</f>
        <v>THE CHRONICLES OF NARNIA: THE VOYAGE OF THE DAWN TREADER</v>
      </c>
      <c r="D21" s="4" t="str">
        <f>'WEEKLY COMPETITIVE REPORT'!D21</f>
        <v>ZGODBE IZ NARNIJE: POTOVANJE POTEPUŠKE ZARJE</v>
      </c>
      <c r="E21" s="4" t="str">
        <f>'WEEKLY COMPETITIVE REPORT'!E21</f>
        <v>FOX</v>
      </c>
      <c r="F21" s="4" t="str">
        <f>'WEEKLY COMPETITIVE REPORT'!F21</f>
        <v>CF</v>
      </c>
      <c r="G21" s="37">
        <f>'WEEKLY COMPETITIVE REPORT'!G21</f>
        <v>5</v>
      </c>
      <c r="H21" s="37">
        <f>'WEEKLY COMPETITIVE REPORT'!H21</f>
        <v>18</v>
      </c>
      <c r="I21" s="14">
        <f>'WEEKLY COMPETITIVE REPORT'!I21/Y4</f>
        <v>7385.680689835381</v>
      </c>
      <c r="J21" s="14">
        <f>'WEEKLY COMPETITIVE REPORT'!J21/Y4</f>
        <v>8096.420172458846</v>
      </c>
      <c r="K21" s="22">
        <f>'WEEKLY COMPETITIVE REPORT'!K21</f>
        <v>1026</v>
      </c>
      <c r="L21" s="22">
        <f>'WEEKLY COMPETITIVE REPORT'!L21</f>
        <v>1254</v>
      </c>
      <c r="M21" s="64">
        <f>'WEEKLY COMPETITIVE REPORT'!M21</f>
        <v>-8.77844118121672</v>
      </c>
      <c r="N21" s="14">
        <f aca="true" t="shared" si="3" ref="N21:N33">I21/H21</f>
        <v>410.31559387974335</v>
      </c>
      <c r="O21" s="37">
        <f>'WEEKLY COMPETITIVE REPORT'!O21</f>
        <v>18</v>
      </c>
      <c r="P21" s="14">
        <f>'WEEKLY COMPETITIVE REPORT'!P21/Y4</f>
        <v>8914.293180036582</v>
      </c>
      <c r="Q21" s="14">
        <f>'WEEKLY COMPETITIVE REPORT'!Q21/Y4</f>
        <v>12999.738698719624</v>
      </c>
      <c r="R21" s="22">
        <f>'WEEKLY COMPETITIVE REPORT'!R21</f>
        <v>1297</v>
      </c>
      <c r="S21" s="22">
        <f>'WEEKLY COMPETITIVE REPORT'!S21</f>
        <v>2097</v>
      </c>
      <c r="T21" s="64">
        <f>'WEEKLY COMPETITIVE REPORT'!T21</f>
        <v>-31.427135678391963</v>
      </c>
      <c r="U21" s="14">
        <f>'WEEKLY COMPETITIVE REPORT'!U21/Y4</f>
        <v>138379.93206166712</v>
      </c>
      <c r="V21" s="14">
        <f aca="true" t="shared" si="4" ref="V21:V33">P21/O21</f>
        <v>495.23851000203234</v>
      </c>
      <c r="W21" s="25">
        <f aca="true" t="shared" si="5" ref="W21:W33">P21+U21</f>
        <v>147294.2252417037</v>
      </c>
      <c r="X21" s="22">
        <f>'WEEKLY COMPETITIVE REPORT'!X21</f>
        <v>21505</v>
      </c>
      <c r="Y21" s="56">
        <f>'WEEKLY COMPETITIVE REPORT'!Y21</f>
        <v>22802</v>
      </c>
    </row>
    <row r="22" spans="1:25" ht="12.75">
      <c r="A22" s="50">
        <v>9</v>
      </c>
      <c r="B22" s="4">
        <f>'WEEKLY COMPETITIVE REPORT'!B22</f>
        <v>4</v>
      </c>
      <c r="C22" s="4" t="str">
        <f>'WEEKLY COMPETITIVE REPORT'!C22</f>
        <v>MEGAMIND</v>
      </c>
      <c r="D22" s="4" t="str">
        <f>'WEEKLY COMPETITIVE REPORT'!D22</f>
        <v>MEGAUM</v>
      </c>
      <c r="E22" s="4" t="str">
        <f>'WEEKLY COMPETITIVE REPORT'!E22</f>
        <v>PAR</v>
      </c>
      <c r="F22" s="4" t="str">
        <f>'WEEKLY COMPETITIVE REPORT'!F22</f>
        <v>Karantanija</v>
      </c>
      <c r="G22" s="37">
        <f>'WEEKLY COMPETITIVE REPORT'!G22</f>
        <v>6</v>
      </c>
      <c r="H22" s="37">
        <f>'WEEKLY COMPETITIVE REPORT'!H22</f>
        <v>18</v>
      </c>
      <c r="I22" s="14">
        <f>'WEEKLY COMPETITIVE REPORT'!I22/Y4</f>
        <v>7782.858636007317</v>
      </c>
      <c r="J22" s="14">
        <f>'WEEKLY COMPETITIVE REPORT'!J22/Y4</f>
        <v>11870.91716749412</v>
      </c>
      <c r="K22" s="22">
        <f>'WEEKLY COMPETITIVE REPORT'!K22</f>
        <v>1207</v>
      </c>
      <c r="L22" s="22">
        <f>'WEEKLY COMPETITIVE REPORT'!L22</f>
        <v>1721</v>
      </c>
      <c r="M22" s="64">
        <f>'WEEKLY COMPETITIVE REPORT'!M22</f>
        <v>-34.43759630200309</v>
      </c>
      <c r="N22" s="14">
        <f t="shared" si="3"/>
        <v>432.3810353337398</v>
      </c>
      <c r="O22" s="37">
        <f>'WEEKLY COMPETITIVE REPORT'!O22</f>
        <v>18</v>
      </c>
      <c r="P22" s="14">
        <f>'WEEKLY COMPETITIVE REPORT'!P22/Y4</f>
        <v>8771.883982231513</v>
      </c>
      <c r="Q22" s="14">
        <f>'WEEKLY COMPETITIVE REPORT'!Q22/Y4</f>
        <v>22871.70107133525</v>
      </c>
      <c r="R22" s="22">
        <f>'WEEKLY COMPETITIVE REPORT'!R22</f>
        <v>1381</v>
      </c>
      <c r="S22" s="22">
        <f>'WEEKLY COMPETITIVE REPORT'!S22</f>
        <v>3451</v>
      </c>
      <c r="T22" s="64">
        <f>'WEEKLY COMPETITIVE REPORT'!T22</f>
        <v>-61.64743516508626</v>
      </c>
      <c r="U22" s="14">
        <f>'WEEKLY COMPETITIVE REPORT'!U22/Y4</f>
        <v>152269.40162006795</v>
      </c>
      <c r="V22" s="14">
        <f t="shared" si="4"/>
        <v>487.32688790175075</v>
      </c>
      <c r="W22" s="25">
        <f t="shared" si="5"/>
        <v>161041.28560229947</v>
      </c>
      <c r="X22" s="22">
        <f>'WEEKLY COMPETITIVE REPORT'!X22</f>
        <v>24433</v>
      </c>
      <c r="Y22" s="56">
        <f>'WEEKLY COMPETITIVE REPORT'!Y22</f>
        <v>25814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THE GIRL THAT PLAYED WITH FIRE (MAN SOM LEKTE MED ELDEN)</v>
      </c>
      <c r="D23" s="4" t="str">
        <f>'WEEKLY COMPETITIVE REPORT'!D23</f>
        <v>DEKLE KI SE JE IGRALO Z OGNJEM</v>
      </c>
      <c r="E23" s="4" t="str">
        <f>'WEEKLY COMPETITIVE REPORT'!E23</f>
        <v>INDEP</v>
      </c>
      <c r="F23" s="4" t="str">
        <f>'WEEKLY COMPETITIVE REPORT'!F23</f>
        <v>CF</v>
      </c>
      <c r="G23" s="37">
        <f>'WEEKLY COMPETITIVE REPORT'!G23</f>
        <v>1</v>
      </c>
      <c r="H23" s="37">
        <f>'WEEKLY COMPETITIVE REPORT'!H23</f>
        <v>1</v>
      </c>
      <c r="I23" s="14">
        <f>'WEEKLY COMPETITIVE REPORT'!I23/Y4</f>
        <v>4200.418082048603</v>
      </c>
      <c r="J23" s="14">
        <f>'WEEKLY COMPETITIVE REPORT'!J23/Y4</f>
        <v>0</v>
      </c>
      <c r="K23" s="22">
        <f>'WEEKLY COMPETITIVE REPORT'!K23</f>
        <v>581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4200.418082048603</v>
      </c>
      <c r="O23" s="37">
        <f>'WEEKLY COMPETITIVE REPORT'!O23</f>
        <v>1</v>
      </c>
      <c r="P23" s="14">
        <f>'WEEKLY COMPETITIVE REPORT'!P23/Y4</f>
        <v>7184.47870394565</v>
      </c>
      <c r="Q23" s="14">
        <f>'WEEKLY COMPETITIVE REPORT'!Q23/Y4</f>
        <v>697.6744186046512</v>
      </c>
      <c r="R23" s="22">
        <f>'WEEKLY COMPETITIVE REPORT'!R23</f>
        <v>1015</v>
      </c>
      <c r="S23" s="22">
        <f>'WEEKLY COMPETITIVE REPORT'!S23</f>
        <v>93</v>
      </c>
      <c r="T23" s="64">
        <f>'WEEKLY COMPETITIVE REPORT'!T23</f>
        <v>0</v>
      </c>
      <c r="U23" s="14">
        <f>'WEEKLY COMPETITIVE REPORT'!U23/Y4</f>
        <v>697.6744186046512</v>
      </c>
      <c r="V23" s="14">
        <f t="shared" si="4"/>
        <v>7184.47870394565</v>
      </c>
      <c r="W23" s="25">
        <f t="shared" si="5"/>
        <v>7882.1531225503</v>
      </c>
      <c r="X23" s="22">
        <f>'WEEKLY COMPETITIVE REPORT'!X23</f>
        <v>93</v>
      </c>
      <c r="Y23" s="56">
        <f>'WEEKLY COMPETITIVE REPORT'!Y23</f>
        <v>1108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HARRY POTTER AND THE DEATHLY HOLLOWS - PART 1</v>
      </c>
      <c r="D24" s="4" t="str">
        <f>'WEEKLY COMPETITIVE REPORT'!D24</f>
        <v>HARRY POTTER IN SVETINJE SMRTI - 1.DEL</v>
      </c>
      <c r="E24" s="4" t="str">
        <f>'WEEKLY COMPETITIVE REPORT'!E24</f>
        <v>WB</v>
      </c>
      <c r="F24" s="4" t="str">
        <f>'WEEKLY COMPETITIVE REPORT'!F24</f>
        <v>Blitz</v>
      </c>
      <c r="G24" s="37">
        <f>'WEEKLY COMPETITIVE REPORT'!G24</f>
        <v>8</v>
      </c>
      <c r="H24" s="37">
        <f>'WEEKLY COMPETITIVE REPORT'!H24</f>
        <v>16</v>
      </c>
      <c r="I24" s="14">
        <f>'WEEKLY COMPETITIVE REPORT'!I24/Y4</f>
        <v>5027.436634439509</v>
      </c>
      <c r="J24" s="14">
        <f>'WEEKLY COMPETITIVE REPORT'!J24/Y4</f>
        <v>4770.054873268879</v>
      </c>
      <c r="K24" s="22">
        <f>'WEEKLY COMPETITIVE REPORT'!K24</f>
        <v>898</v>
      </c>
      <c r="L24" s="22">
        <f>'WEEKLY COMPETITIVE REPORT'!L24</f>
        <v>668</v>
      </c>
      <c r="M24" s="64">
        <f>'WEEKLY COMPETITIVE REPORT'!M24</f>
        <v>5.395781977540409</v>
      </c>
      <c r="N24" s="14">
        <f t="shared" si="3"/>
        <v>314.21478965246934</v>
      </c>
      <c r="O24" s="37">
        <f>'WEEKLY COMPETITIVE REPORT'!O24</f>
        <v>16</v>
      </c>
      <c r="P24" s="14">
        <f>'WEEKLY COMPETITIVE REPORT'!P24/Y4</f>
        <v>6601.776848706559</v>
      </c>
      <c r="Q24" s="14">
        <f>'WEEKLY COMPETITIVE REPORT'!Q24/Y4</f>
        <v>10806.114449960805</v>
      </c>
      <c r="R24" s="22">
        <f>'WEEKLY COMPETITIVE REPORT'!R24</f>
        <v>1251</v>
      </c>
      <c r="S24" s="22">
        <f>'WEEKLY COMPETITIVE REPORT'!S24</f>
        <v>1758</v>
      </c>
      <c r="T24" s="64">
        <f>'WEEKLY COMPETITIVE REPORT'!T24</f>
        <v>-38.90702454358602</v>
      </c>
      <c r="U24" s="14">
        <f>'WEEKLY COMPETITIVE REPORT'!U24/Y4</f>
        <v>385619.2840344918</v>
      </c>
      <c r="V24" s="14">
        <f t="shared" si="4"/>
        <v>412.6110530441599</v>
      </c>
      <c r="W24" s="25">
        <f t="shared" si="5"/>
        <v>392221.06088319834</v>
      </c>
      <c r="X24" s="22">
        <f>'WEEKLY COMPETITIVE REPORT'!X24</f>
        <v>62950</v>
      </c>
      <c r="Y24" s="56">
        <f>'WEEKLY COMPETITIVE REPORT'!Y24</f>
        <v>64201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FROZEN</v>
      </c>
      <c r="D25" s="4" t="str">
        <f>'WEEKLY COMPETITIVE REPORT'!D25</f>
        <v>LEDENA PAST</v>
      </c>
      <c r="E25" s="4" t="str">
        <f>'WEEKLY COMPETITIVE REPORT'!E25</f>
        <v>INDEP</v>
      </c>
      <c r="F25" s="4" t="str">
        <f>'WEEKLY COMPETITIVE REPORT'!F25</f>
        <v>Cinemania</v>
      </c>
      <c r="G25" s="37">
        <f>'WEEKLY COMPETITIVE REPORT'!G25</f>
        <v>2</v>
      </c>
      <c r="H25" s="37">
        <f>'WEEKLY COMPETITIVE REPORT'!H25</f>
        <v>2</v>
      </c>
      <c r="I25" s="14">
        <f>'WEEKLY COMPETITIVE REPORT'!I25/Y4</f>
        <v>4293.180036582179</v>
      </c>
      <c r="J25" s="14">
        <f>'WEEKLY COMPETITIVE REPORT'!J25/Y4</f>
        <v>3564.1494643323754</v>
      </c>
      <c r="K25" s="22">
        <f>'WEEKLY COMPETITIVE REPORT'!K25</f>
        <v>635</v>
      </c>
      <c r="L25" s="22">
        <f>'WEEKLY COMPETITIVE REPORT'!L25</f>
        <v>541</v>
      </c>
      <c r="M25" s="64">
        <f>'WEEKLY COMPETITIVE REPORT'!M25</f>
        <v>20.454545454545453</v>
      </c>
      <c r="N25" s="14">
        <f t="shared" si="3"/>
        <v>2146.5900182910896</v>
      </c>
      <c r="O25" s="37">
        <f>'WEEKLY COMPETITIVE REPORT'!O25</f>
        <v>2</v>
      </c>
      <c r="P25" s="14">
        <f>'WEEKLY COMPETITIVE REPORT'!P25/Y4</f>
        <v>5632.349098510583</v>
      </c>
      <c r="Q25" s="14">
        <f>'WEEKLY COMPETITIVE REPORT'!Q25/Y4</f>
        <v>6196.759864123334</v>
      </c>
      <c r="R25" s="22">
        <f>'WEEKLY COMPETITIVE REPORT'!R25</f>
        <v>873</v>
      </c>
      <c r="S25" s="22">
        <f>'WEEKLY COMPETITIVE REPORT'!S25</f>
        <v>997</v>
      </c>
      <c r="T25" s="64">
        <f>'WEEKLY COMPETITIVE REPORT'!T25</f>
        <v>-9.108159392789375</v>
      </c>
      <c r="U25" s="14">
        <f>'WEEKLY COMPETITIVE REPORT'!U25/Y4</f>
        <v>6196.759864123334</v>
      </c>
      <c r="V25" s="14">
        <f t="shared" si="4"/>
        <v>2816.1745492552914</v>
      </c>
      <c r="W25" s="25">
        <f t="shared" si="5"/>
        <v>11829.108962633916</v>
      </c>
      <c r="X25" s="22">
        <f>'WEEKLY COMPETITIVE REPORT'!X25</f>
        <v>997</v>
      </c>
      <c r="Y25" s="56">
        <f>'WEEKLY COMPETITIVE REPORT'!Y25</f>
        <v>1870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PARANORMAL ACTIVITY 2</v>
      </c>
      <c r="D26" s="4" t="str">
        <f>'WEEKLY COMPETITIVE REPORT'!D26</f>
        <v>PARANORMALNO 2</v>
      </c>
      <c r="E26" s="4" t="str">
        <f>'WEEKLY COMPETITIVE REPORT'!E26</f>
        <v>PAR</v>
      </c>
      <c r="F26" s="4" t="str">
        <f>'WEEKLY COMPETITIVE REPORT'!F26</f>
        <v>Karantanija</v>
      </c>
      <c r="G26" s="37">
        <f>'WEEKLY COMPETITIVE REPORT'!G26</f>
        <v>5</v>
      </c>
      <c r="H26" s="37">
        <f>'WEEKLY COMPETITIVE REPORT'!H26</f>
        <v>8</v>
      </c>
      <c r="I26" s="14">
        <f>'WEEKLY COMPETITIVE REPORT'!I26/Y4</f>
        <v>4393.781029527045</v>
      </c>
      <c r="J26" s="14">
        <f>'WEEKLY COMPETITIVE REPORT'!J26/Y4</f>
        <v>1992.4222628690882</v>
      </c>
      <c r="K26" s="22">
        <f>'WEEKLY COMPETITIVE REPORT'!K26</f>
        <v>787</v>
      </c>
      <c r="L26" s="22">
        <f>'WEEKLY COMPETITIVE REPORT'!L26</f>
        <v>309</v>
      </c>
      <c r="M26" s="64">
        <f>'WEEKLY COMPETITIVE REPORT'!M26</f>
        <v>120.52459016393442</v>
      </c>
      <c r="N26" s="14">
        <f t="shared" si="3"/>
        <v>549.2226286908806</v>
      </c>
      <c r="O26" s="37">
        <f>'WEEKLY COMPETITIVE REPORT'!O26</f>
        <v>8</v>
      </c>
      <c r="P26" s="14">
        <f>'WEEKLY COMPETITIVE REPORT'!P26/Y4</f>
        <v>5629.736085706821</v>
      </c>
      <c r="Q26" s="14">
        <f>'WEEKLY COMPETITIVE REPORT'!Q26/Y4</f>
        <v>4261.823882937027</v>
      </c>
      <c r="R26" s="22">
        <f>'WEEKLY COMPETITIVE REPORT'!R26</f>
        <v>1046</v>
      </c>
      <c r="S26" s="22">
        <f>'WEEKLY COMPETITIVE REPORT'!S26</f>
        <v>725</v>
      </c>
      <c r="T26" s="64">
        <f>'WEEKLY COMPETITIVE REPORT'!T26</f>
        <v>32.096873083997565</v>
      </c>
      <c r="U26" s="14">
        <f>'WEEKLY COMPETITIVE REPORT'!U26/Y4</f>
        <v>75258.68826757252</v>
      </c>
      <c r="V26" s="14">
        <f t="shared" si="4"/>
        <v>703.7170107133526</v>
      </c>
      <c r="W26" s="25">
        <f t="shared" si="5"/>
        <v>80888.42435327935</v>
      </c>
      <c r="X26" s="22">
        <f>'WEEKLY COMPETITIVE REPORT'!X26</f>
        <v>12812</v>
      </c>
      <c r="Y26" s="56">
        <f>'WEEKLY COMPETITIVE REPORT'!Y26</f>
        <v>13858</v>
      </c>
    </row>
    <row r="27" spans="1:25" ht="12.75" customHeight="1">
      <c r="A27" s="50">
        <v>14</v>
      </c>
      <c r="B27" s="4">
        <f>'WEEKLY COMPETITIVE REPORT'!B27</f>
        <v>10</v>
      </c>
      <c r="C27" s="4" t="str">
        <f>'WEEKLY COMPETITIVE REPORT'!C27</f>
        <v>THE GIRL WITH THE DRAGON TATOO (MAN SOM HATAR KVINNOR)</v>
      </c>
      <c r="D27" s="4" t="str">
        <f>'WEEKLY COMPETITIVE REPORT'!D27</f>
        <v>DEKLE Z ZMAJSKIM TATUJEM</v>
      </c>
      <c r="E27" s="4" t="str">
        <f>'WEEKLY COMPETITIVE REPORT'!E27</f>
        <v>INDEP</v>
      </c>
      <c r="F27" s="4" t="str">
        <f>'WEEKLY COMPETITIVE REPORT'!F27</f>
        <v>CF</v>
      </c>
      <c r="G27" s="37">
        <f>'WEEKLY COMPETITIVE REPORT'!G27</f>
        <v>3</v>
      </c>
      <c r="H27" s="37">
        <f>'WEEKLY COMPETITIVE REPORT'!H27</f>
        <v>1</v>
      </c>
      <c r="I27" s="14">
        <f>'WEEKLY COMPETITIVE REPORT'!I27/Y4</f>
        <v>1838.2545074470866</v>
      </c>
      <c r="J27" s="14">
        <f>'WEEKLY COMPETITIVE REPORT'!J27/Y17</f>
        <v>0.012244225734454774</v>
      </c>
      <c r="K27" s="22">
        <f>'WEEKLY COMPETITIVE REPORT'!K27</f>
        <v>420</v>
      </c>
      <c r="L27" s="22">
        <f>'WEEKLY COMPETITIVE REPORT'!L27</f>
        <v>373</v>
      </c>
      <c r="M27" s="64">
        <f>'WEEKLY COMPETITIVE REPORT'!M27</f>
        <v>-34.740259740259745</v>
      </c>
      <c r="N27" s="14">
        <f t="shared" si="3"/>
        <v>1838.2545074470866</v>
      </c>
      <c r="O27" s="37">
        <f>'WEEKLY COMPETITIVE REPORT'!O27</f>
        <v>1</v>
      </c>
      <c r="P27" s="14">
        <f>'WEEKLY COMPETITIVE REPORT'!P27/Y4</f>
        <v>3345.9628952181865</v>
      </c>
      <c r="Q27" s="14">
        <f>'WEEKLY COMPETITIVE REPORT'!Q27/Y17</f>
        <v>0.02355139337698699</v>
      </c>
      <c r="R27" s="22">
        <f>'WEEKLY COMPETITIVE REPORT'!R27</f>
        <v>651</v>
      </c>
      <c r="S27" s="22">
        <f>'WEEKLY COMPETITIVE REPORT'!S27</f>
        <v>763</v>
      </c>
      <c r="T27" s="64">
        <f>'WEEKLY COMPETITIVE REPORT'!T27</f>
        <v>-38.24451410658307</v>
      </c>
      <c r="U27" s="14">
        <f>'WEEKLY COMPETITIVE REPORT'!U27/Y17</f>
        <v>0.0480228074260434</v>
      </c>
      <c r="V27" s="14">
        <f t="shared" si="4"/>
        <v>3345.9628952181865</v>
      </c>
      <c r="W27" s="25">
        <f t="shared" si="5"/>
        <v>3346.0109180256127</v>
      </c>
      <c r="X27" s="22">
        <f>'WEEKLY COMPETITIVE REPORT'!X27</f>
        <v>1570</v>
      </c>
      <c r="Y27" s="56">
        <f>'WEEKLY COMPETITIVE REPORT'!Y27</f>
        <v>2221</v>
      </c>
    </row>
    <row r="28" spans="1:25" ht="12.75">
      <c r="A28" s="50">
        <v>15</v>
      </c>
      <c r="B28" s="4">
        <f>'WEEKLY COMPETITIVE REPORT'!B28</f>
        <v>12</v>
      </c>
      <c r="C28" s="4" t="str">
        <f>'WEEKLY COMPETITIVE REPORT'!C28</f>
        <v>LET ME IN</v>
      </c>
      <c r="D28" s="4" t="str">
        <f>'WEEKLY COMPETITIVE REPORT'!D28</f>
        <v>SPUSTI ME K SEBI</v>
      </c>
      <c r="E28" s="4" t="str">
        <f>'WEEKLY COMPETITIVE REPORT'!E28</f>
        <v>INDEP</v>
      </c>
      <c r="F28" s="4" t="str">
        <f>'WEEKLY COMPETITIVE REPORT'!F28</f>
        <v>CF</v>
      </c>
      <c r="G28" s="37">
        <f>'WEEKLY COMPETITIVE REPORT'!G28</f>
        <v>2</v>
      </c>
      <c r="H28" s="37">
        <f>'WEEKLY COMPETITIVE REPORT'!H28</f>
        <v>4</v>
      </c>
      <c r="I28" s="14">
        <f>'WEEKLY COMPETITIVE REPORT'!I28/Y4</f>
        <v>2123.072903057225</v>
      </c>
      <c r="J28" s="14">
        <f>'WEEKLY COMPETITIVE REPORT'!J28/Y17</f>
        <v>0.008155244969701788</v>
      </c>
      <c r="K28" s="22">
        <f>'WEEKLY COMPETITIVE REPORT'!K28</f>
        <v>326</v>
      </c>
      <c r="L28" s="22">
        <f>'WEEKLY COMPETITIVE REPORT'!L28</f>
        <v>286</v>
      </c>
      <c r="M28" s="64">
        <f>'WEEKLY COMPETITIVE REPORT'!M28</f>
        <v>13.16155988857939</v>
      </c>
      <c r="N28" s="14">
        <f t="shared" si="3"/>
        <v>530.7682257643063</v>
      </c>
      <c r="O28" s="37">
        <f>'WEEKLY COMPETITIVE REPORT'!O28</f>
        <v>4</v>
      </c>
      <c r="P28" s="14">
        <f>'WEEKLY COMPETITIVE REPORT'!P28/Y4</f>
        <v>2670.4990854455186</v>
      </c>
      <c r="Q28" s="14">
        <f>'WEEKLY COMPETITIVE REPORT'!Q28/Y17</f>
        <v>0.017060136412941625</v>
      </c>
      <c r="R28" s="22">
        <f>'WEEKLY COMPETITIVE REPORT'!R28</f>
        <v>439</v>
      </c>
      <c r="S28" s="22">
        <f>'WEEKLY COMPETITIVE REPORT'!S28</f>
        <v>675</v>
      </c>
      <c r="T28" s="64">
        <f>'WEEKLY COMPETITIVE REPORT'!T28</f>
        <v>-31.957390146471383</v>
      </c>
      <c r="U28" s="14">
        <f>'WEEKLY COMPETITIVE REPORT'!U28/Y17</f>
        <v>0.02024045478552728</v>
      </c>
      <c r="V28" s="14">
        <f t="shared" si="4"/>
        <v>667.6247713613797</v>
      </c>
      <c r="W28" s="25">
        <f t="shared" si="5"/>
        <v>2670.519325900304</v>
      </c>
      <c r="X28" s="22">
        <f>'WEEKLY COMPETITIVE REPORT'!X28</f>
        <v>791</v>
      </c>
      <c r="Y28" s="56">
        <f>'WEEKLY COMPETITIVE REPORT'!Y28</f>
        <v>1230</v>
      </c>
    </row>
    <row r="29" spans="1:25" ht="12.75">
      <c r="A29" s="50">
        <v>16</v>
      </c>
      <c r="B29" s="4">
        <f>'WEEKLY COMPETITIVE REPORT'!B29</f>
        <v>13</v>
      </c>
      <c r="C29" s="4" t="str">
        <f>'WEEKLY COMPETITIVE REPORT'!C29</f>
        <v>THE AMERICAN</v>
      </c>
      <c r="D29" s="4" t="str">
        <f>'WEEKLY COMPETITIVE REPORT'!D29</f>
        <v>AMERIČAN</v>
      </c>
      <c r="E29" s="4" t="str">
        <f>'WEEKLY COMPETITIVE REPORT'!E29</f>
        <v>INDEP</v>
      </c>
      <c r="F29" s="4" t="str">
        <f>'WEEKLY COMPETITIVE REPORT'!F29</f>
        <v>Cinemania</v>
      </c>
      <c r="G29" s="37">
        <f>'WEEKLY COMPETITIVE REPORT'!G29</f>
        <v>5</v>
      </c>
      <c r="H29" s="37">
        <f>'WEEKLY COMPETITIVE REPORT'!H29</f>
        <v>5</v>
      </c>
      <c r="I29" s="14">
        <f>'WEEKLY COMPETITIVE REPORT'!I29/Y4</f>
        <v>1446.3025868826758</v>
      </c>
      <c r="J29" s="14">
        <f>'WEEKLY COMPETITIVE REPORT'!J29/Y17</f>
        <v>0.0030553772936626478</v>
      </c>
      <c r="K29" s="22">
        <f>'WEEKLY COMPETITIVE REPORT'!K29</f>
        <v>226</v>
      </c>
      <c r="L29" s="22">
        <f>'WEEKLY COMPETITIVE REPORT'!L29</f>
        <v>98</v>
      </c>
      <c r="M29" s="64">
        <f>'WEEKLY COMPETITIVE REPORT'!M29</f>
        <v>105.7620817843866</v>
      </c>
      <c r="N29" s="14">
        <f t="shared" si="3"/>
        <v>289.2605173765352</v>
      </c>
      <c r="O29" s="37">
        <f>'WEEKLY COMPETITIVE REPORT'!O29</f>
        <v>5</v>
      </c>
      <c r="P29" s="14">
        <f>'WEEKLY COMPETITIVE REPORT'!P29/Y4</f>
        <v>1788.6072641755945</v>
      </c>
      <c r="Q29" s="14">
        <f>'WEEKLY COMPETITIVE REPORT'!Q29/Y17</f>
        <v>0.01015998137242096</v>
      </c>
      <c r="R29" s="22">
        <f>'WEEKLY COMPETITIVE REPORT'!R29</f>
        <v>296</v>
      </c>
      <c r="S29" s="22">
        <f>'WEEKLY COMPETITIVE REPORT'!S29</f>
        <v>392</v>
      </c>
      <c r="T29" s="64">
        <f>'WEEKLY COMPETITIVE REPORT'!T29</f>
        <v>-23.47680268306317</v>
      </c>
      <c r="U29" s="14">
        <f>'WEEKLY COMPETITIVE REPORT'!U29/Y4</f>
        <v>22661.35354063235</v>
      </c>
      <c r="V29" s="14">
        <f t="shared" si="4"/>
        <v>357.7214528351189</v>
      </c>
      <c r="W29" s="25">
        <f t="shared" si="5"/>
        <v>24449.960804807946</v>
      </c>
      <c r="X29" s="22">
        <f>'WEEKLY COMPETITIVE REPORT'!X29</f>
        <v>3694</v>
      </c>
      <c r="Y29" s="56">
        <f>'WEEKLY COMPETITIVE REPORT'!Y29</f>
        <v>3990</v>
      </c>
    </row>
    <row r="30" spans="1:25" ht="12.75">
      <c r="A30" s="51">
        <v>17</v>
      </c>
      <c r="B30" s="4">
        <f>'WEEKLY COMPETITIVE REPORT'!B30</f>
        <v>15</v>
      </c>
      <c r="C30" s="4" t="str">
        <f>'WEEKLY COMPETITIVE REPORT'!C30</f>
        <v>RICKY</v>
      </c>
      <c r="D30" s="4" t="str">
        <f>'WEEKLY COMPETITIVE REPORT'!D30</f>
        <v>RICKY</v>
      </c>
      <c r="E30" s="4" t="str">
        <f>'WEEKLY COMPETITIVE REPORT'!E30</f>
        <v>INDEP</v>
      </c>
      <c r="F30" s="4" t="str">
        <f>'WEEKLY COMPETITIVE REPORT'!F30</f>
        <v>CF</v>
      </c>
      <c r="G30" s="37">
        <f>'WEEKLY COMPETITIVE REPORT'!G30</f>
        <v>3</v>
      </c>
      <c r="H30" s="37">
        <f>'WEEKLY COMPETITIVE REPORT'!H30</f>
        <v>1</v>
      </c>
      <c r="I30" s="14">
        <f>'WEEKLY COMPETITIVE REPORT'!I30/Y4</f>
        <v>764.306245100601</v>
      </c>
      <c r="J30" s="14">
        <f>'WEEKLY COMPETITIVE REPORT'!J30/Y17</f>
        <v>0.0022886934002714627</v>
      </c>
      <c r="K30" s="22">
        <f>'WEEKLY COMPETITIVE REPORT'!K30</f>
        <v>123</v>
      </c>
      <c r="L30" s="22">
        <f>'WEEKLY COMPETITIVE REPORT'!L30</f>
        <v>85</v>
      </c>
      <c r="M30" s="64">
        <f>'WEEKLY COMPETITIVE REPORT'!M30</f>
        <v>45.16129032258064</v>
      </c>
      <c r="N30" s="14">
        <f t="shared" si="3"/>
        <v>764.306245100601</v>
      </c>
      <c r="O30" s="37">
        <f>'WEEKLY COMPETITIVE REPORT'!O30</f>
        <v>1</v>
      </c>
      <c r="P30" s="14">
        <f>'WEEKLY COMPETITIVE REPORT'!P30/Y4</f>
        <v>1306.5064018813694</v>
      </c>
      <c r="Q30" s="14">
        <f>'WEEKLY COMPETITIVE REPORT'!Q30/Y17</f>
        <v>0.004509237121130376</v>
      </c>
      <c r="R30" s="22">
        <f>'WEEKLY COMPETITIVE REPORT'!R30</f>
        <v>218</v>
      </c>
      <c r="S30" s="22">
        <f>'WEEKLY COMPETITIVE REPORT'!S30</f>
        <v>174</v>
      </c>
      <c r="T30" s="64">
        <f>'WEEKLY COMPETITIVE REPORT'!T30</f>
        <v>25.944584382871525</v>
      </c>
      <c r="U30" s="14">
        <f>'WEEKLY COMPETITIVE REPORT'!U30/Y4</f>
        <v>1946.6945388032402</v>
      </c>
      <c r="V30" s="14">
        <f t="shared" si="4"/>
        <v>1306.5064018813694</v>
      </c>
      <c r="W30" s="25">
        <f t="shared" si="5"/>
        <v>3253.2009406846096</v>
      </c>
      <c r="X30" s="22">
        <f>'WEEKLY COMPETITIVE REPORT'!X30</f>
        <v>329</v>
      </c>
      <c r="Y30" s="56">
        <f>'WEEKLY COMPETITIVE REPORT'!Y30</f>
        <v>547</v>
      </c>
    </row>
    <row r="31" spans="1:25" ht="12.75">
      <c r="A31" s="50">
        <v>18</v>
      </c>
      <c r="B31" s="4" t="str">
        <f>'WEEKLY COMPETITIVE REPORT'!B31</f>
        <v>New</v>
      </c>
      <c r="C31" s="4" t="str">
        <f>'WEEKLY COMPETITIVE REPORT'!C31</f>
        <v>LE PETIT NICOLAS</v>
      </c>
      <c r="D31" s="4" t="str">
        <f>'WEEKLY COMPETITIVE REPORT'!D31</f>
        <v>MALI NIKEC</v>
      </c>
      <c r="E31" s="4" t="str">
        <f>'WEEKLY COMPETITIVE REPORT'!E31</f>
        <v>INDEP</v>
      </c>
      <c r="F31" s="4" t="str">
        <f>'WEEKLY COMPETITIVE REPORT'!F31</f>
        <v>Blitz</v>
      </c>
      <c r="G31" s="37">
        <f>'WEEKLY COMPETITIVE REPORT'!G31</f>
        <v>1</v>
      </c>
      <c r="H31" s="37">
        <f>'WEEKLY COMPETITIVE REPORT'!H31</f>
        <v>1</v>
      </c>
      <c r="I31" s="14">
        <f>'WEEKLY COMPETITIVE REPORT'!I31/Y4</f>
        <v>1268.6177162268095</v>
      </c>
      <c r="J31" s="14">
        <f>'WEEKLY COMPETITIVE REPORT'!J31/Y17</f>
        <v>0</v>
      </c>
      <c r="K31" s="22">
        <f>'WEEKLY COMPETITIVE REPORT'!K31</f>
        <v>390</v>
      </c>
      <c r="L31" s="22">
        <f>'WEEKLY COMPETITIVE REPORT'!L31</f>
        <v>0</v>
      </c>
      <c r="M31" s="64">
        <f>'WEEKLY COMPETITIVE REPORT'!M31</f>
        <v>0</v>
      </c>
      <c r="N31" s="14">
        <f t="shared" si="3"/>
        <v>1268.6177162268095</v>
      </c>
      <c r="O31" s="37">
        <f>'WEEKLY COMPETITIVE REPORT'!O31</f>
        <v>1</v>
      </c>
      <c r="P31" s="14">
        <f>'WEEKLY COMPETITIVE REPORT'!P31/Y4</f>
        <v>1268.6177162268095</v>
      </c>
      <c r="Q31" s="14">
        <f>'WEEKLY COMPETITIVE REPORT'!Q31/Y17</f>
        <v>0</v>
      </c>
      <c r="R31" s="22">
        <f>'WEEKLY COMPETITIVE REPORT'!R31</f>
        <v>390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>
        <f t="shared" si="4"/>
        <v>1268.6177162268095</v>
      </c>
      <c r="W31" s="25">
        <f t="shared" si="5"/>
        <v>1268.6177162268095</v>
      </c>
      <c r="X31" s="22">
        <f>'WEEKLY COMPETITIVE REPORT'!X31</f>
        <v>0</v>
      </c>
      <c r="Y31" s="56">
        <f>'WEEKLY COMPETITIVE REPORT'!Y31</f>
        <v>390</v>
      </c>
    </row>
    <row r="32" spans="1:25" ht="12.75">
      <c r="A32" s="50">
        <v>19</v>
      </c>
      <c r="B32" s="4">
        <f>'WEEKLY COMPETITIVE REPORT'!B32</f>
        <v>16</v>
      </c>
      <c r="C32" s="4" t="str">
        <f>'WEEKLY COMPETITIVE REPORT'!C32</f>
        <v>HEARTBREAKER (L'ARNACOEUR)</v>
      </c>
      <c r="D32" s="4" t="str">
        <f>'WEEKLY COMPETITIVE REPORT'!D32</f>
        <v>LOMILEC SRC</v>
      </c>
      <c r="E32" s="4" t="str">
        <f>'WEEKLY COMPETITIVE REPORT'!E32</f>
        <v>INDEP</v>
      </c>
      <c r="F32" s="4" t="str">
        <f>'WEEKLY COMPETITIVE REPORT'!F32</f>
        <v>Blitz</v>
      </c>
      <c r="G32" s="37">
        <f>'WEEKLY COMPETITIVE REPORT'!G32</f>
        <v>8</v>
      </c>
      <c r="H32" s="37">
        <f>'WEEKLY COMPETITIVE REPORT'!H32</f>
        <v>4</v>
      </c>
      <c r="I32" s="14">
        <f>'WEEKLY COMPETITIVE REPORT'!I32/Y4</f>
        <v>310.9485236477659</v>
      </c>
      <c r="J32" s="14">
        <f>'WEEKLY COMPETITIVE REPORT'!J32/Y17</f>
        <v>0.0018627579039430268</v>
      </c>
      <c r="K32" s="22">
        <f>'WEEKLY COMPETITIVE REPORT'!K32</f>
        <v>61</v>
      </c>
      <c r="L32" s="22">
        <f>'WEEKLY COMPETITIVE REPORT'!L32</f>
        <v>86</v>
      </c>
      <c r="M32" s="64">
        <f>'WEEKLY COMPETITIVE REPORT'!M32</f>
        <v>-27.4390243902439</v>
      </c>
      <c r="N32" s="14">
        <f t="shared" si="3"/>
        <v>77.73713091194148</v>
      </c>
      <c r="O32" s="37">
        <f>'WEEKLY COMPETITIVE REPORT'!O32</f>
        <v>4</v>
      </c>
      <c r="P32" s="14">
        <f>'WEEKLY COMPETITIVE REPORT'!P32/Y4</f>
        <v>467.7292918735302</v>
      </c>
      <c r="Q32" s="14">
        <f>'WEEKLY COMPETITIVE REPORT'!Q32/Y17</f>
        <v>0.002657837497089441</v>
      </c>
      <c r="R32" s="22">
        <f>'WEEKLY COMPETITIVE REPORT'!R32</f>
        <v>89</v>
      </c>
      <c r="S32" s="22">
        <f>'WEEKLY COMPETITIVE REPORT'!S32</f>
        <v>122</v>
      </c>
      <c r="T32" s="64">
        <f>'WEEKLY COMPETITIVE REPORT'!T32</f>
        <v>-23.504273504273513</v>
      </c>
      <c r="U32" s="14">
        <f>'WEEKLY COMPETITIVE REPORT'!U32/Y4</f>
        <v>22096.942775019597</v>
      </c>
      <c r="V32" s="14">
        <f t="shared" si="4"/>
        <v>116.93232296838255</v>
      </c>
      <c r="W32" s="25">
        <f t="shared" si="5"/>
        <v>22564.672066893127</v>
      </c>
      <c r="X32" s="22">
        <f>'WEEKLY COMPETITIVE REPORT'!X32</f>
        <v>3947</v>
      </c>
      <c r="Y32" s="56">
        <f>'WEEKLY COMPETITIVE REPORT'!Y32</f>
        <v>4036</v>
      </c>
    </row>
    <row r="33" spans="1:25" ht="13.5" thickBot="1">
      <c r="A33" s="50">
        <v>20</v>
      </c>
      <c r="B33" s="4">
        <f>'WEEKLY COMPETITIVE REPORT'!B33</f>
        <v>14</v>
      </c>
      <c r="C33" s="4" t="str">
        <f>'WEEKLY COMPETITIVE REPORT'!C33</f>
        <v>RED</v>
      </c>
      <c r="D33" s="4" t="str">
        <f>'WEEKLY COMPETITIVE REPORT'!D33</f>
        <v>UPOKOJENI, OBOROŽENI, NEVARNI</v>
      </c>
      <c r="E33" s="4" t="str">
        <f>'WEEKLY COMPETITIVE REPORT'!E33</f>
        <v>INDEP</v>
      </c>
      <c r="F33" s="4" t="str">
        <f>'WEEKLY COMPETITIVE REPORT'!F33</f>
        <v>Blitz</v>
      </c>
      <c r="G33" s="37">
        <f>'WEEKLY COMPETITIVE REPORT'!G33</f>
        <v>5</v>
      </c>
      <c r="H33" s="37">
        <f>'WEEKLY COMPETITIVE REPORT'!H33</f>
        <v>3</v>
      </c>
      <c r="I33" s="14">
        <f>'WEEKLY COMPETITIVE REPORT'!I33/Y4</f>
        <v>147.63522341259474</v>
      </c>
      <c r="J33" s="14">
        <f>'WEEKLY COMPETITIVE REPORT'!J33/Y17</f>
        <v>0.004452445721619918</v>
      </c>
      <c r="K33" s="22">
        <f>'WEEKLY COMPETITIVE REPORT'!K33</f>
        <v>28</v>
      </c>
      <c r="L33" s="22">
        <f>'WEEKLY COMPETITIVE REPORT'!L33</f>
        <v>156</v>
      </c>
      <c r="M33" s="64">
        <f>'WEEKLY COMPETITIVE REPORT'!M33</f>
        <v>-85.58673469387755</v>
      </c>
      <c r="N33" s="14">
        <f t="shared" si="3"/>
        <v>49.21174113753158</v>
      </c>
      <c r="O33" s="37">
        <f>'WEEKLY COMPETITIVE REPORT'!O33</f>
        <v>3</v>
      </c>
      <c r="P33" s="14">
        <f>'WEEKLY COMPETITIVE REPORT'!P33/Y4</f>
        <v>147.63522341259474</v>
      </c>
      <c r="Q33" s="14">
        <f>'WEEKLY COMPETITIVE REPORT'!Q33/Y17</f>
        <v>0.00774634689322649</v>
      </c>
      <c r="R33" s="22">
        <f>'WEEKLY COMPETITIVE REPORT'!R33</f>
        <v>28</v>
      </c>
      <c r="S33" s="22">
        <f>'WEEKLY COMPETITIVE REPORT'!S33</f>
        <v>301</v>
      </c>
      <c r="T33" s="64">
        <f>'WEEKLY COMPETITIVE REPORT'!T33</f>
        <v>-91.71554252199414</v>
      </c>
      <c r="U33" s="14">
        <f>'WEEKLY COMPETITIVE REPORT'!U33/Y4</f>
        <v>13871.178468774497</v>
      </c>
      <c r="V33" s="14">
        <f t="shared" si="4"/>
        <v>49.21174113753158</v>
      </c>
      <c r="W33" s="25">
        <f t="shared" si="5"/>
        <v>14018.813692187092</v>
      </c>
      <c r="X33" s="22">
        <f>'WEEKLY COMPETITIVE REPORT'!X33</f>
        <v>2479</v>
      </c>
      <c r="Y33" s="56">
        <f>'WEEKLY COMPETITIVE REPORT'!Y33</f>
        <v>2507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149</v>
      </c>
      <c r="I34" s="32">
        <f>SUM(I14:I33)</f>
        <v>281731.12098249275</v>
      </c>
      <c r="J34" s="31">
        <f>SUM(J14:J33)</f>
        <v>126557.38768978763</v>
      </c>
      <c r="K34" s="31">
        <f>SUM(K14:K33)</f>
        <v>42407</v>
      </c>
      <c r="L34" s="31">
        <f>SUM(L14:L33)</f>
        <v>20060</v>
      </c>
      <c r="M34" s="64">
        <f>'WEEKLY COMPETITIVE REPORT'!M34</f>
        <v>-7.428093071177116</v>
      </c>
      <c r="N34" s="32">
        <f>I34/H34</f>
        <v>1890.8128924999514</v>
      </c>
      <c r="O34" s="40">
        <f>'WEEKLY COMPETITIVE REPORT'!O34</f>
        <v>149</v>
      </c>
      <c r="P34" s="31">
        <f>SUM(P14:P33)</f>
        <v>371006.0099294485</v>
      </c>
      <c r="Q34" s="31">
        <f>SUM(Q14:Q33)</f>
        <v>256837.01368597796</v>
      </c>
      <c r="R34" s="31">
        <f>SUM(R14:R33)</f>
        <v>59803</v>
      </c>
      <c r="S34" s="31">
        <f>SUM(S14:S33)</f>
        <v>44732</v>
      </c>
      <c r="T34" s="65">
        <f>P34/Q34-100%</f>
        <v>0.44451924823833755</v>
      </c>
      <c r="U34" s="31">
        <f>SUM(U14:U33)</f>
        <v>2399932.129930365</v>
      </c>
      <c r="V34" s="32">
        <f>P34/O34</f>
        <v>2489.97322100301</v>
      </c>
      <c r="W34" s="31">
        <f>SUM(W14:W33)</f>
        <v>2770938.139859813</v>
      </c>
      <c r="X34" s="31">
        <f>SUM(X14:X33)</f>
        <v>413487</v>
      </c>
      <c r="Y34" s="35">
        <f>SUM(Y14:Y33)</f>
        <v>473290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2011-01-13T14:14:54Z</dcterms:modified>
  <cp:category/>
  <cp:version/>
  <cp:contentType/>
  <cp:contentStatus/>
</cp:coreProperties>
</file>