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461" windowWidth="20130" windowHeight="778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<sst xmlns="http://schemas.openxmlformats.org/spreadsheetml/2006/main" count="235" uniqueCount="82">
  <si>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</si>
  <si>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</si>
  <si>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</si>
  <si>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</si>
  <si>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</si>
  <si>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</si>
  <si>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</si>
  <si>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</si>
  <si>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</si>
  <si>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</si>
  <si>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</si>
  <si>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</si>
  <si>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</si>
  <si>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</si>
  <si>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</si>
  <si>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</si>
  <si>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</si>
  <si>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</si>
  <si>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</si>
  <si>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</si>
  <si>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</si>
  <si>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</si>
  <si>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</si>
  <si>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</si>
  <si>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</si>
  <si>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</si>
  <si>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</si>
  <si>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</si>
  <si>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</si>
  <si>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</si>
  <si>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</si>
  <si>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</si>
  <si>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</si>
  <si>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</si>
  <si>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</si>
  <si>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</si>
  <si>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</si>
  <si>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</si>
  <si>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</si>
  <si>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</si>
  <si>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</si>
  <si>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</si>
  <si>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</si>
  <si>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INDEP</t>
  </si>
  <si>
    <t>All amounts in Euro (L.C.)</t>
  </si>
  <si>
    <t>All amounts in $ US</t>
  </si>
  <si>
    <t>CENEX</t>
  </si>
  <si>
    <t>local title</t>
  </si>
  <si>
    <t>Cinemania</t>
  </si>
  <si>
    <t>PAR</t>
  </si>
  <si>
    <t>KING'S SPEECH</t>
  </si>
  <si>
    <t>KRALJEV GOVOR</t>
  </si>
  <si>
    <t>WB</t>
  </si>
  <si>
    <t>UNI</t>
  </si>
  <si>
    <t>BVI</t>
  </si>
  <si>
    <t>FOX</t>
  </si>
  <si>
    <t>PIRATES OF THE CARIBBEAN: ON STRANGER TIDES</t>
  </si>
  <si>
    <t>PIRATI S KARIBOV: Z NEZNANIMI TOKOVI</t>
  </si>
  <si>
    <t>HANGOVER PART 2</t>
  </si>
  <si>
    <t>PREKROKANA NOČ 2</t>
  </si>
  <si>
    <t>X-MEN: FIRST CLASS</t>
  </si>
  <si>
    <t>MOŽJE X: PRVI RAZRED</t>
  </si>
  <si>
    <t>KUNG FU PANDA 2</t>
  </si>
  <si>
    <t>New</t>
  </si>
  <si>
    <t>CF</t>
  </si>
  <si>
    <t>CARS 2</t>
  </si>
  <si>
    <t>HANNA</t>
  </si>
  <si>
    <t>SONY</t>
  </si>
  <si>
    <t>TRANSFORMERS 3</t>
  </si>
  <si>
    <t>TRANSFORMERJI 3</t>
  </si>
  <si>
    <t>SOMETHING BORROWED</t>
  </si>
  <si>
    <t>NEKAJ SPOSOJENEGA</t>
  </si>
  <si>
    <t>HONEY 2</t>
  </si>
  <si>
    <t>CUKRČEK 2</t>
  </si>
  <si>
    <t>SOURCE KODE</t>
  </si>
  <si>
    <t>IZVORNA KODA</t>
  </si>
  <si>
    <t>MR. POPPER'S PENGUINS</t>
  </si>
  <si>
    <t>PINGIVNI GOSPODA POPPERJA</t>
  </si>
  <si>
    <t>07 - Jul</t>
  </si>
  <si>
    <t>13 - Jul</t>
  </si>
  <si>
    <t>08 - Jul</t>
  </si>
  <si>
    <t>10 - Jul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</si>
</sst>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V24" sqref="V24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8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5"/>
      <c r="E4" s="8"/>
      <c r="F4" s="8"/>
      <c r="G4" s="19" t="s">
        <v>2</v>
      </c>
      <c r="H4" s="20"/>
      <c r="I4" s="20"/>
      <c r="J4" s="20"/>
      <c r="K4" s="82" t="s">
        <v>80</v>
      </c>
      <c r="L4" s="20"/>
      <c r="M4" s="83" t="s">
        <v>81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0.702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78</v>
      </c>
      <c r="L5" s="7"/>
      <c r="M5" s="84" t="s">
        <v>79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28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6">
        <v>40738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47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2</v>
      </c>
      <c r="C14" s="4" t="s">
        <v>65</v>
      </c>
      <c r="D14" s="4" t="s">
        <v>65</v>
      </c>
      <c r="E14" s="15" t="s">
        <v>54</v>
      </c>
      <c r="F14" s="15" t="s">
        <v>46</v>
      </c>
      <c r="G14" s="37">
        <v>3</v>
      </c>
      <c r="H14" s="37">
        <v>21</v>
      </c>
      <c r="I14" s="14">
        <v>14677</v>
      </c>
      <c r="J14" s="14">
        <v>30842</v>
      </c>
      <c r="K14" s="14">
        <v>2863</v>
      </c>
      <c r="L14" s="14">
        <v>5955</v>
      </c>
      <c r="M14" s="64">
        <f>(I14/J14*100)-100</f>
        <v>-52.412294922508266</v>
      </c>
      <c r="N14" s="14">
        <f>I14/H14</f>
        <v>698.9047619047619</v>
      </c>
      <c r="O14" s="38">
        <v>21</v>
      </c>
      <c r="P14" s="14">
        <v>31650</v>
      </c>
      <c r="Q14" s="14">
        <v>61344</v>
      </c>
      <c r="R14" s="14">
        <v>6842</v>
      </c>
      <c r="S14" s="14">
        <v>13396</v>
      </c>
      <c r="T14" s="64">
        <f>(P14/Q14*100)-100</f>
        <v>-48.40571205007824</v>
      </c>
      <c r="U14" s="75">
        <v>180371</v>
      </c>
      <c r="V14" s="14">
        <f>P14/O14</f>
        <v>1507.142857142857</v>
      </c>
      <c r="W14" s="75">
        <f>SUM(U14,P14)</f>
        <v>212021</v>
      </c>
      <c r="X14" s="75">
        <v>38492</v>
      </c>
      <c r="Y14" s="76">
        <f>SUM(X14,R14)</f>
        <v>45334</v>
      </c>
    </row>
    <row r="15" spans="1:25" ht="12.75">
      <c r="A15" s="72">
        <v>2</v>
      </c>
      <c r="B15" s="72">
        <v>1</v>
      </c>
      <c r="C15" s="4" t="s">
        <v>68</v>
      </c>
      <c r="D15" s="4" t="s">
        <v>69</v>
      </c>
      <c r="E15" s="15" t="s">
        <v>49</v>
      </c>
      <c r="F15" s="15" t="s">
        <v>36</v>
      </c>
      <c r="G15" s="37">
        <v>2</v>
      </c>
      <c r="H15" s="37">
        <v>15</v>
      </c>
      <c r="I15" s="14">
        <v>15080</v>
      </c>
      <c r="J15" s="14">
        <v>34228</v>
      </c>
      <c r="K15" s="14">
        <v>2655</v>
      </c>
      <c r="L15" s="14">
        <v>6110</v>
      </c>
      <c r="M15" s="64">
        <f>(I15/J15*100)-100</f>
        <v>-55.94250321374313</v>
      </c>
      <c r="N15" s="14">
        <f>I15/H15</f>
        <v>1005.3333333333334</v>
      </c>
      <c r="O15" s="73">
        <v>15</v>
      </c>
      <c r="P15" s="14">
        <v>29661</v>
      </c>
      <c r="Q15" s="14">
        <v>66523</v>
      </c>
      <c r="R15" s="14">
        <v>5900</v>
      </c>
      <c r="S15" s="14">
        <v>13450</v>
      </c>
      <c r="T15" s="64">
        <f>(P15/Q15*100)-100</f>
        <v>-55.41241375163477</v>
      </c>
      <c r="U15" s="75">
        <v>71599</v>
      </c>
      <c r="V15" s="14">
        <f>P15/O15</f>
        <v>1977.4</v>
      </c>
      <c r="W15" s="75">
        <f>SUM(U15,P15)</f>
        <v>101260</v>
      </c>
      <c r="X15" s="75">
        <v>14474</v>
      </c>
      <c r="Y15" s="76">
        <f>SUM(X15,R15)</f>
        <v>20374</v>
      </c>
    </row>
    <row r="16" spans="1:25" ht="12.75">
      <c r="A16" s="72">
        <v>3</v>
      </c>
      <c r="B16" s="72" t="s">
        <v>63</v>
      </c>
      <c r="C16" s="4" t="s">
        <v>72</v>
      </c>
      <c r="D16" s="4" t="s">
        <v>73</v>
      </c>
      <c r="E16" s="15" t="s">
        <v>53</v>
      </c>
      <c r="F16" s="15" t="s">
        <v>36</v>
      </c>
      <c r="G16" s="37">
        <v>1</v>
      </c>
      <c r="H16" s="37">
        <v>7</v>
      </c>
      <c r="I16" s="24">
        <v>8561</v>
      </c>
      <c r="J16" s="24"/>
      <c r="K16" s="24">
        <v>1766</v>
      </c>
      <c r="L16" s="24"/>
      <c r="M16" s="64"/>
      <c r="N16" s="14">
        <f>I16/H16</f>
        <v>1223</v>
      </c>
      <c r="O16" s="37">
        <v>7</v>
      </c>
      <c r="P16" s="14">
        <v>21684</v>
      </c>
      <c r="Q16" s="14"/>
      <c r="R16" s="14">
        <v>5229</v>
      </c>
      <c r="S16" s="14"/>
      <c r="T16" s="64"/>
      <c r="U16" s="75">
        <v>836</v>
      </c>
      <c r="V16" s="14">
        <f>P16/O16</f>
        <v>3097.714285714286</v>
      </c>
      <c r="W16" s="75">
        <f>SUM(U16,P16)</f>
        <v>22520</v>
      </c>
      <c r="X16" s="75">
        <v>173</v>
      </c>
      <c r="Y16" s="76">
        <f>SUM(X16,R16)</f>
        <v>5402</v>
      </c>
    </row>
    <row r="17" spans="1:25" ht="12.75">
      <c r="A17" s="72">
        <v>4</v>
      </c>
      <c r="B17" s="72" t="s">
        <v>63</v>
      </c>
      <c r="C17" s="4" t="s">
        <v>76</v>
      </c>
      <c r="D17" s="4" t="s">
        <v>77</v>
      </c>
      <c r="E17" s="15" t="s">
        <v>55</v>
      </c>
      <c r="F17" s="15" t="s">
        <v>42</v>
      </c>
      <c r="G17" s="37">
        <v>1</v>
      </c>
      <c r="H17" s="37">
        <v>8</v>
      </c>
      <c r="I17" s="24">
        <v>7386</v>
      </c>
      <c r="J17" s="24"/>
      <c r="K17" s="89">
        <v>1512</v>
      </c>
      <c r="L17" s="89"/>
      <c r="M17" s="64"/>
      <c r="N17" s="14">
        <f>I17/H17</f>
        <v>923.25</v>
      </c>
      <c r="O17" s="37">
        <v>8</v>
      </c>
      <c r="P17" s="22">
        <v>17330</v>
      </c>
      <c r="Q17" s="22"/>
      <c r="R17" s="22">
        <v>4119</v>
      </c>
      <c r="S17" s="22"/>
      <c r="T17" s="64"/>
      <c r="U17" s="75">
        <v>995</v>
      </c>
      <c r="V17" s="14">
        <f>P17/O17</f>
        <v>2166.25</v>
      </c>
      <c r="W17" s="75">
        <f>SUM(U17,P17)</f>
        <v>18325</v>
      </c>
      <c r="X17" s="75">
        <v>209</v>
      </c>
      <c r="Y17" s="76">
        <f>SUM(X17,R17)</f>
        <v>4328</v>
      </c>
    </row>
    <row r="18" spans="1:25" ht="13.5" customHeight="1">
      <c r="A18" s="72">
        <v>5</v>
      </c>
      <c r="B18" s="72">
        <v>3</v>
      </c>
      <c r="C18" s="4" t="s">
        <v>62</v>
      </c>
      <c r="D18" s="4" t="s">
        <v>62</v>
      </c>
      <c r="E18" s="15" t="s">
        <v>49</v>
      </c>
      <c r="F18" s="15" t="s">
        <v>36</v>
      </c>
      <c r="G18" s="37">
        <v>5</v>
      </c>
      <c r="H18" s="37">
        <v>20</v>
      </c>
      <c r="I18" s="14">
        <v>7409</v>
      </c>
      <c r="J18" s="14">
        <v>16039</v>
      </c>
      <c r="K18" s="93">
        <v>1404</v>
      </c>
      <c r="L18" s="93">
        <v>3124</v>
      </c>
      <c r="M18" s="64">
        <f>(I18/J18*100)-100</f>
        <v>-53.80634702911653</v>
      </c>
      <c r="N18" s="14">
        <f>I18/H18</f>
        <v>370.45</v>
      </c>
      <c r="O18" s="73">
        <v>20</v>
      </c>
      <c r="P18" s="74">
        <v>15228</v>
      </c>
      <c r="Q18" s="74">
        <v>32106</v>
      </c>
      <c r="R18" s="74">
        <v>3224</v>
      </c>
      <c r="S18" s="74">
        <v>6992</v>
      </c>
      <c r="T18" s="64">
        <f>(P18/Q18*100)-100</f>
        <v>-52.56961315641936</v>
      </c>
      <c r="U18" s="75">
        <v>348382</v>
      </c>
      <c r="V18" s="14">
        <f>P18/O18</f>
        <v>761.4</v>
      </c>
      <c r="W18" s="75">
        <f>SUM(U18,P18)</f>
        <v>363610</v>
      </c>
      <c r="X18" s="75">
        <v>73846</v>
      </c>
      <c r="Y18" s="76">
        <f>SUM(X18,R18)</f>
        <v>77070</v>
      </c>
    </row>
    <row r="19" spans="1:25" ht="12.75">
      <c r="A19" s="72">
        <v>6</v>
      </c>
      <c r="B19" s="72">
        <v>4</v>
      </c>
      <c r="C19" s="4" t="s">
        <v>58</v>
      </c>
      <c r="D19" s="4" t="s">
        <v>59</v>
      </c>
      <c r="E19" s="15" t="s">
        <v>52</v>
      </c>
      <c r="F19" s="15" t="s">
        <v>42</v>
      </c>
      <c r="G19" s="37">
        <v>7</v>
      </c>
      <c r="H19" s="37">
        <v>10</v>
      </c>
      <c r="I19" s="24">
        <v>5412</v>
      </c>
      <c r="J19" s="24">
        <v>13141</v>
      </c>
      <c r="K19" s="99">
        <v>1135</v>
      </c>
      <c r="L19" s="99">
        <v>2656</v>
      </c>
      <c r="M19" s="64">
        <f>(I19/J19*100)-100</f>
        <v>-58.81591964081881</v>
      </c>
      <c r="N19" s="14">
        <f>I19/H19</f>
        <v>541.2</v>
      </c>
      <c r="O19" s="38">
        <v>10</v>
      </c>
      <c r="P19" s="14">
        <v>11059</v>
      </c>
      <c r="Q19" s="14">
        <v>25080</v>
      </c>
      <c r="R19" s="14">
        <v>2511</v>
      </c>
      <c r="S19" s="14">
        <v>5697</v>
      </c>
      <c r="T19" s="64">
        <f>(P19/Q19*100)-100</f>
        <v>-55.90510366826156</v>
      </c>
      <c r="U19" s="75">
        <v>364643</v>
      </c>
      <c r="V19" s="14">
        <f>P19/O19</f>
        <v>1105.9</v>
      </c>
      <c r="W19" s="75">
        <f>SUM(U19,P19)</f>
        <v>375702</v>
      </c>
      <c r="X19" s="75">
        <v>80976</v>
      </c>
      <c r="Y19" s="76">
        <f>SUM(X19,R19)</f>
        <v>83487</v>
      </c>
    </row>
    <row r="20" spans="1:25" ht="12.75">
      <c r="A20" s="72">
        <v>7</v>
      </c>
      <c r="B20" s="72">
        <v>5</v>
      </c>
      <c r="C20" s="4" t="s">
        <v>56</v>
      </c>
      <c r="D20" s="4" t="s">
        <v>57</v>
      </c>
      <c r="E20" s="15" t="s">
        <v>54</v>
      </c>
      <c r="F20" s="15" t="s">
        <v>46</v>
      </c>
      <c r="G20" s="37">
        <v>8</v>
      </c>
      <c r="H20" s="37">
        <v>22</v>
      </c>
      <c r="I20" s="24">
        <v>4410</v>
      </c>
      <c r="J20" s="24">
        <v>6252</v>
      </c>
      <c r="K20" s="99">
        <v>897</v>
      </c>
      <c r="L20" s="99">
        <v>1213</v>
      </c>
      <c r="M20" s="64">
        <f>(I20/J20*100)-100</f>
        <v>-29.462571976967368</v>
      </c>
      <c r="N20" s="14">
        <f>I20/H20</f>
        <v>200.45454545454547</v>
      </c>
      <c r="O20" s="38">
        <v>22</v>
      </c>
      <c r="P20" s="14">
        <v>8690</v>
      </c>
      <c r="Q20" s="14">
        <v>12676</v>
      </c>
      <c r="R20" s="14">
        <v>1835</v>
      </c>
      <c r="S20" s="14">
        <v>2669</v>
      </c>
      <c r="T20" s="64">
        <f>(P20/Q20*100)-100</f>
        <v>-31.44525086778164</v>
      </c>
      <c r="U20" s="75">
        <v>507244</v>
      </c>
      <c r="V20" s="14">
        <f>P20/O20</f>
        <v>395</v>
      </c>
      <c r="W20" s="75">
        <f>SUM(U20,P20)</f>
        <v>515934</v>
      </c>
      <c r="X20" s="75">
        <v>98984</v>
      </c>
      <c r="Y20" s="76">
        <f>SUM(X20,R20)</f>
        <v>100819</v>
      </c>
    </row>
    <row r="21" spans="1:25" ht="12.75">
      <c r="A21" s="72">
        <v>8</v>
      </c>
      <c r="B21" s="72" t="s">
        <v>63</v>
      </c>
      <c r="C21" s="4" t="s">
        <v>74</v>
      </c>
      <c r="D21" s="4" t="s">
        <v>75</v>
      </c>
      <c r="E21" s="15" t="s">
        <v>43</v>
      </c>
      <c r="F21" s="15" t="s">
        <v>42</v>
      </c>
      <c r="G21" s="37">
        <v>1</v>
      </c>
      <c r="H21" s="37">
        <v>3</v>
      </c>
      <c r="I21" s="14">
        <v>1954</v>
      </c>
      <c r="J21" s="14"/>
      <c r="K21" s="22">
        <v>396</v>
      </c>
      <c r="L21" s="22"/>
      <c r="M21" s="64"/>
      <c r="N21" s="14">
        <f>I21/H21</f>
        <v>651.3333333333334</v>
      </c>
      <c r="O21" s="37">
        <v>3</v>
      </c>
      <c r="P21" s="22">
        <v>4102</v>
      </c>
      <c r="Q21" s="22"/>
      <c r="R21" s="22">
        <v>1062</v>
      </c>
      <c r="S21" s="22"/>
      <c r="T21" s="64"/>
      <c r="U21" s="75">
        <v>454</v>
      </c>
      <c r="V21" s="14">
        <f>P21/O21</f>
        <v>1367.3333333333333</v>
      </c>
      <c r="W21" s="75">
        <f>SUM(U21,P21)</f>
        <v>4556</v>
      </c>
      <c r="X21" s="75">
        <v>86</v>
      </c>
      <c r="Y21" s="76">
        <f>SUM(X21,R21)</f>
        <v>1148</v>
      </c>
    </row>
    <row r="22" spans="1:25" ht="12.75">
      <c r="A22" s="72">
        <v>9</v>
      </c>
      <c r="B22" s="72">
        <v>6</v>
      </c>
      <c r="C22" s="4" t="s">
        <v>70</v>
      </c>
      <c r="D22" s="4" t="s">
        <v>71</v>
      </c>
      <c r="E22" s="15" t="s">
        <v>43</v>
      </c>
      <c r="F22" s="15" t="s">
        <v>42</v>
      </c>
      <c r="G22" s="37">
        <v>2</v>
      </c>
      <c r="H22" s="37">
        <v>3</v>
      </c>
      <c r="I22" s="24">
        <v>1781</v>
      </c>
      <c r="J22" s="24">
        <v>4796</v>
      </c>
      <c r="K22" s="24">
        <v>365</v>
      </c>
      <c r="L22" s="24">
        <v>990</v>
      </c>
      <c r="M22" s="64">
        <f>(I22/J22*100)-100</f>
        <v>-62.86488740617181</v>
      </c>
      <c r="N22" s="14">
        <f>I22/H22</f>
        <v>593.6666666666666</v>
      </c>
      <c r="O22" s="73">
        <v>3</v>
      </c>
      <c r="P22" s="22">
        <v>3940</v>
      </c>
      <c r="Q22" s="22">
        <v>9375</v>
      </c>
      <c r="R22" s="22">
        <v>991</v>
      </c>
      <c r="S22" s="22">
        <v>2292</v>
      </c>
      <c r="T22" s="64">
        <f>(P22/Q22*100)-100</f>
        <v>-57.97333333333333</v>
      </c>
      <c r="U22" s="75">
        <v>10001</v>
      </c>
      <c r="V22" s="14">
        <f>P22/O22</f>
        <v>1313.3333333333333</v>
      </c>
      <c r="W22" s="75">
        <f>SUM(U22,P22)</f>
        <v>13941</v>
      </c>
      <c r="X22" s="75">
        <v>2412</v>
      </c>
      <c r="Y22" s="76">
        <f>SUM(X22,R22)</f>
        <v>3403</v>
      </c>
    </row>
    <row r="23" spans="1:25" ht="12.75">
      <c r="A23" s="72">
        <v>10</v>
      </c>
      <c r="B23" s="72">
        <v>7</v>
      </c>
      <c r="C23" s="87" t="s">
        <v>66</v>
      </c>
      <c r="D23" s="87" t="s">
        <v>66</v>
      </c>
      <c r="E23" s="15" t="s">
        <v>67</v>
      </c>
      <c r="F23" s="15" t="s">
        <v>64</v>
      </c>
      <c r="G23" s="37">
        <v>3</v>
      </c>
      <c r="H23" s="37">
        <v>5</v>
      </c>
      <c r="I23" s="24">
        <v>1527</v>
      </c>
      <c r="J23" s="24">
        <v>3603</v>
      </c>
      <c r="K23" s="24">
        <v>316</v>
      </c>
      <c r="L23" s="24">
        <v>722</v>
      </c>
      <c r="M23" s="64">
        <f>(I23/J23*100)-100</f>
        <v>-57.61865112406328</v>
      </c>
      <c r="N23" s="14">
        <f>I23/H23</f>
        <v>305.4</v>
      </c>
      <c r="O23" s="37">
        <v>5</v>
      </c>
      <c r="P23" s="14">
        <v>3342</v>
      </c>
      <c r="Q23" s="14">
        <v>7263</v>
      </c>
      <c r="R23" s="14">
        <v>777</v>
      </c>
      <c r="S23" s="14">
        <v>1623</v>
      </c>
      <c r="T23" s="64">
        <f>(P23/Q23*100)-100</f>
        <v>-53.98595621643949</v>
      </c>
      <c r="U23" s="98">
        <v>18999</v>
      </c>
      <c r="V23" s="14">
        <f>P23/O23</f>
        <v>668.4</v>
      </c>
      <c r="W23" s="75">
        <f>SUM(U23,P23)</f>
        <v>22341</v>
      </c>
      <c r="X23" s="77">
        <v>4212</v>
      </c>
      <c r="Y23" s="76">
        <f>SUM(X23,R23)</f>
        <v>4989</v>
      </c>
    </row>
    <row r="24" spans="1:25" ht="12.75">
      <c r="A24" s="72">
        <v>11</v>
      </c>
      <c r="B24" s="72">
        <v>10</v>
      </c>
      <c r="C24" s="4" t="s">
        <v>60</v>
      </c>
      <c r="D24" s="4" t="s">
        <v>61</v>
      </c>
      <c r="E24" s="15" t="s">
        <v>55</v>
      </c>
      <c r="F24" s="15" t="s">
        <v>42</v>
      </c>
      <c r="G24" s="37">
        <v>6</v>
      </c>
      <c r="H24" s="37">
        <v>8</v>
      </c>
      <c r="I24" s="24">
        <v>787</v>
      </c>
      <c r="J24" s="24">
        <v>1422</v>
      </c>
      <c r="K24" s="94">
        <v>171</v>
      </c>
      <c r="L24" s="94">
        <v>272</v>
      </c>
      <c r="M24" s="64">
        <f>(I24/J24*100)-100</f>
        <v>-44.65541490857946</v>
      </c>
      <c r="N24" s="14">
        <f>I24/H24</f>
        <v>98.375</v>
      </c>
      <c r="O24" s="73">
        <v>8</v>
      </c>
      <c r="P24" s="22">
        <v>1835</v>
      </c>
      <c r="Q24" s="22">
        <v>2632</v>
      </c>
      <c r="R24" s="22">
        <v>392</v>
      </c>
      <c r="S24" s="22">
        <v>526</v>
      </c>
      <c r="T24" s="64">
        <f>(P24/Q24*100)-100</f>
        <v>-30.28115501519757</v>
      </c>
      <c r="U24" s="75">
        <v>45965</v>
      </c>
      <c r="V24" s="14">
        <f>P24/O24</f>
        <v>229.375</v>
      </c>
      <c r="W24" s="75">
        <f>SUM(U24,P24)</f>
        <v>47800</v>
      </c>
      <c r="X24" s="77">
        <v>9893</v>
      </c>
      <c r="Y24" s="76">
        <f>SUM(X24,R24)</f>
        <v>10285</v>
      </c>
    </row>
    <row r="25" spans="1:25" ht="12.75" customHeight="1">
      <c r="A25" s="51">
        <v>12</v>
      </c>
      <c r="B25" s="72">
        <v>13</v>
      </c>
      <c r="C25" s="4" t="s">
        <v>50</v>
      </c>
      <c r="D25" s="4" t="s">
        <v>51</v>
      </c>
      <c r="E25" s="15" t="s">
        <v>43</v>
      </c>
      <c r="F25" s="15" t="s">
        <v>48</v>
      </c>
      <c r="G25" s="37">
        <v>23</v>
      </c>
      <c r="H25" s="37">
        <v>6</v>
      </c>
      <c r="I25" s="24">
        <v>215</v>
      </c>
      <c r="J25" s="24">
        <v>260</v>
      </c>
      <c r="K25" s="24">
        <v>42</v>
      </c>
      <c r="L25" s="24">
        <v>52</v>
      </c>
      <c r="M25" s="64">
        <f>(I25/J25*100)-100</f>
        <v>-17.307692307692307</v>
      </c>
      <c r="N25" s="14">
        <f>I25/H25</f>
        <v>35.833333333333336</v>
      </c>
      <c r="O25" s="38">
        <v>6</v>
      </c>
      <c r="P25" s="14">
        <v>510</v>
      </c>
      <c r="Q25" s="14">
        <v>651</v>
      </c>
      <c r="R25" s="24">
        <v>103</v>
      </c>
      <c r="S25" s="24">
        <v>154</v>
      </c>
      <c r="T25" s="64">
        <f>(P25/Q25*100)-100</f>
        <v>-21.658986175115203</v>
      </c>
      <c r="U25" s="77">
        <v>214795</v>
      </c>
      <c r="V25" s="14">
        <f>P25/O25</f>
        <v>85</v>
      </c>
      <c r="W25" s="75">
        <f>SUM(U25,P25)</f>
        <v>215305</v>
      </c>
      <c r="X25" s="75">
        <v>49926</v>
      </c>
      <c r="Y25" s="76">
        <f>SUM(X25,R25)</f>
        <v>50029</v>
      </c>
    </row>
    <row r="26" spans="1:25" ht="12.75" customHeight="1">
      <c r="A26" s="72">
        <v>13</v>
      </c>
      <c r="B26" s="72"/>
      <c r="C26" s="4"/>
      <c r="D26" s="4"/>
      <c r="E26" s="15"/>
      <c r="F26" s="15"/>
      <c r="G26" s="37"/>
      <c r="H26" s="37"/>
      <c r="I26" s="14"/>
      <c r="J26" s="14"/>
      <c r="K26" s="14"/>
      <c r="L26" s="14"/>
      <c r="M26" s="64"/>
      <c r="N26" s="14"/>
      <c r="O26" s="73"/>
      <c r="P26" s="14"/>
      <c r="Q26" s="14"/>
      <c r="R26" s="14"/>
      <c r="S26" s="14"/>
      <c r="T26" s="64"/>
      <c r="U26" s="77"/>
      <c r="V26" s="14"/>
      <c r="W26" s="75"/>
      <c r="X26" s="75"/>
      <c r="Y26" s="76"/>
    </row>
    <row r="27" spans="1:25" ht="12.75">
      <c r="A27" s="72">
        <v>14</v>
      </c>
      <c r="B27" s="72"/>
      <c r="C27" s="4"/>
      <c r="D27" s="4"/>
      <c r="E27" s="15"/>
      <c r="F27" s="15"/>
      <c r="G27" s="37"/>
      <c r="H27" s="37"/>
      <c r="I27" s="24"/>
      <c r="J27" s="24"/>
      <c r="K27" s="14"/>
      <c r="L27" s="14"/>
      <c r="M27" s="64"/>
      <c r="N27" s="14"/>
      <c r="O27" s="38"/>
      <c r="P27" s="14"/>
      <c r="Q27" s="14"/>
      <c r="R27" s="14"/>
      <c r="S27" s="14"/>
      <c r="T27" s="64"/>
      <c r="U27" s="75"/>
      <c r="V27" s="14"/>
      <c r="W27" s="75"/>
      <c r="X27" s="77"/>
      <c r="Y27" s="76"/>
    </row>
    <row r="28" spans="1:25" ht="12.75">
      <c r="A28" s="72">
        <v>15</v>
      </c>
      <c r="B28" s="72"/>
      <c r="C28" s="4"/>
      <c r="D28" s="4"/>
      <c r="E28" s="15"/>
      <c r="F28" s="15"/>
      <c r="G28" s="37"/>
      <c r="H28" s="37"/>
      <c r="I28" s="89"/>
      <c r="J28" s="89"/>
      <c r="K28" s="97"/>
      <c r="L28" s="97"/>
      <c r="M28" s="64"/>
      <c r="N28" s="14"/>
      <c r="O28" s="73"/>
      <c r="P28" s="22"/>
      <c r="Q28" s="22"/>
      <c r="R28" s="22"/>
      <c r="S28" s="22"/>
      <c r="T28" s="64"/>
      <c r="U28" s="75"/>
      <c r="V28" s="14"/>
      <c r="W28" s="75"/>
      <c r="X28" s="77"/>
      <c r="Y28" s="76"/>
    </row>
    <row r="29" spans="1:25" ht="12.75">
      <c r="A29" s="72">
        <v>16</v>
      </c>
      <c r="B29" s="51"/>
      <c r="C29" s="4"/>
      <c r="D29" s="4"/>
      <c r="E29" s="15"/>
      <c r="F29" s="15"/>
      <c r="G29" s="37"/>
      <c r="H29" s="37"/>
      <c r="I29" s="24"/>
      <c r="J29" s="24"/>
      <c r="K29" s="24"/>
      <c r="L29" s="24"/>
      <c r="M29" s="64"/>
      <c r="N29" s="14"/>
      <c r="O29" s="73"/>
      <c r="P29" s="22"/>
      <c r="Q29" s="22"/>
      <c r="R29" s="22"/>
      <c r="S29" s="22"/>
      <c r="T29" s="64"/>
      <c r="U29" s="75"/>
      <c r="V29" s="14"/>
      <c r="W29" s="75"/>
      <c r="X29" s="77"/>
      <c r="Y29" s="76"/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89"/>
      <c r="J30" s="89"/>
      <c r="K30" s="97"/>
      <c r="L30" s="97"/>
      <c r="M30" s="64"/>
      <c r="N30" s="14"/>
      <c r="O30" s="73"/>
      <c r="P30" s="14"/>
      <c r="Q30" s="14"/>
      <c r="R30" s="14"/>
      <c r="S30" s="14"/>
      <c r="T30" s="64"/>
      <c r="U30" s="75"/>
      <c r="V30" s="14"/>
      <c r="W30" s="75"/>
      <c r="X30" s="75"/>
      <c r="Y30" s="76"/>
    </row>
    <row r="31" spans="1:25" ht="12.75">
      <c r="A31" s="72">
        <v>18</v>
      </c>
      <c r="B31" s="72"/>
      <c r="C31" s="87"/>
      <c r="D31" s="87"/>
      <c r="E31" s="15"/>
      <c r="F31" s="15"/>
      <c r="G31" s="37"/>
      <c r="H31" s="37"/>
      <c r="I31" s="24"/>
      <c r="J31" s="24"/>
      <c r="K31" s="24"/>
      <c r="L31" s="24"/>
      <c r="M31" s="64"/>
      <c r="N31" s="14"/>
      <c r="O31" s="73"/>
      <c r="P31" s="14"/>
      <c r="Q31" s="14"/>
      <c r="R31" s="14"/>
      <c r="S31" s="14"/>
      <c r="T31" s="64"/>
      <c r="U31" s="80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22"/>
      <c r="L32" s="22"/>
      <c r="M32" s="64"/>
      <c r="N32" s="14"/>
      <c r="O32" s="73"/>
      <c r="P32" s="14"/>
      <c r="Q32" s="14"/>
      <c r="R32" s="14"/>
      <c r="S32" s="14"/>
      <c r="T32" s="64"/>
      <c r="U32" s="95"/>
      <c r="V32" s="14"/>
      <c r="W32" s="75"/>
      <c r="X32" s="75"/>
      <c r="Y32" s="76"/>
    </row>
    <row r="33" spans="1:25" ht="13.5" thickBot="1">
      <c r="A33" s="50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14"/>
      <c r="Q33" s="14"/>
      <c r="R33" s="14"/>
      <c r="S33" s="14"/>
      <c r="T33" s="64"/>
      <c r="U33" s="91"/>
      <c r="V33" s="14"/>
      <c r="W33" s="75"/>
      <c r="X33" s="91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128</v>
      </c>
      <c r="I34" s="31">
        <f>SUM(I14:I33)</f>
        <v>69199</v>
      </c>
      <c r="J34" s="31">
        <v>232940</v>
      </c>
      <c r="K34" s="31">
        <f>SUM(K14:K33)</f>
        <v>13522</v>
      </c>
      <c r="L34" s="31">
        <v>44683</v>
      </c>
      <c r="M34" s="68">
        <f>(I34/J34*100)-100</f>
        <v>-70.29320855155834</v>
      </c>
      <c r="N34" s="32">
        <f>I34/H34</f>
        <v>540.6171875</v>
      </c>
      <c r="O34" s="34">
        <f>SUM(O14:O33)</f>
        <v>128</v>
      </c>
      <c r="P34" s="31">
        <f>SUM(P14:P33)</f>
        <v>149031</v>
      </c>
      <c r="Q34" s="31">
        <v>348995</v>
      </c>
      <c r="R34" s="31">
        <f>SUM(R14:R33)</f>
        <v>32985</v>
      </c>
      <c r="S34" s="31">
        <v>70166</v>
      </c>
      <c r="T34" s="68">
        <f>(P34/Q34*100)-100</f>
        <v>-57.29709594693333</v>
      </c>
      <c r="U34" s="78">
        <f>SUM(U14:U33)</f>
        <v>1764284</v>
      </c>
      <c r="V34" s="32">
        <f>P34/O34</f>
        <v>1164.3046875</v>
      </c>
      <c r="W34" s="92">
        <f>SUM(U34,P34)</f>
        <v>1913315</v>
      </c>
      <c r="X34" s="79">
        <f>SUM(X14:X33)</f>
        <v>373683</v>
      </c>
      <c r="Y34" s="35">
        <f>SUM(Y14:Y33)</f>
        <v>406668</v>
      </c>
    </row>
    <row r="35" spans="9:12" ht="12.75">
      <c r="I35" s="23"/>
      <c r="J35" s="23"/>
      <c r="K35" s="23"/>
      <c r="L35" s="23"/>
    </row>
    <row r="36" ht="12.75">
      <c r="Y36" s="90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86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08 - Jul</v>
      </c>
      <c r="L4" s="20"/>
      <c r="M4" s="62" t="str">
        <f>'WEEKLY COMPETITIVE REPORT'!M4</f>
        <v>10 - Jul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0.702</v>
      </c>
    </row>
    <row r="5" spans="1:25" s="2" customFormat="1" ht="11.25">
      <c r="A5" s="8"/>
      <c r="B5" s="8"/>
      <c r="C5" s="8" t="s">
        <v>0</v>
      </c>
      <c r="D5" s="8"/>
      <c r="E5" s="88"/>
      <c r="F5" s="8"/>
      <c r="G5" s="3" t="s">
        <v>4</v>
      </c>
      <c r="H5" s="7"/>
      <c r="I5" s="7"/>
      <c r="J5" s="7"/>
      <c r="K5" s="67" t="str">
        <f>'WEEKLY COMPETITIVE REPORT'!K5</f>
        <v>07 - Jul</v>
      </c>
      <c r="L5" s="7"/>
      <c r="M5" s="63" t="str">
        <f>'WEEKLY COMPETITIVE REPORT'!M5</f>
        <v>13 - Jul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28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40738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45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47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2</v>
      </c>
      <c r="C14" s="4" t="str">
        <f>'WEEKLY COMPETITIVE REPORT'!C14</f>
        <v>CARS 2</v>
      </c>
      <c r="D14" s="4" t="str">
        <f>'WEEKLY COMPETITIVE REPORT'!D14</f>
        <v>CARS 2</v>
      </c>
      <c r="E14" s="4" t="str">
        <f>'WEEKLY COMPETITIVE REPORT'!E14</f>
        <v>BVI</v>
      </c>
      <c r="F14" s="4" t="str">
        <f>'WEEKLY COMPETITIVE REPORT'!F14</f>
        <v>CENEX</v>
      </c>
      <c r="G14" s="37">
        <f>'WEEKLY COMPETITIVE REPORT'!G14</f>
        <v>3</v>
      </c>
      <c r="H14" s="37">
        <f>'WEEKLY COMPETITIVE REPORT'!H14</f>
        <v>21</v>
      </c>
      <c r="I14" s="14">
        <f>'WEEKLY COMPETITIVE REPORT'!I14/Y4</f>
        <v>20907.40740740741</v>
      </c>
      <c r="J14" s="14">
        <f>'WEEKLY COMPETITIVE REPORT'!J14/Y4</f>
        <v>43934.472934472935</v>
      </c>
      <c r="K14" s="22">
        <f>'WEEKLY COMPETITIVE REPORT'!K14</f>
        <v>2863</v>
      </c>
      <c r="L14" s="22">
        <f>'WEEKLY COMPETITIVE REPORT'!L14</f>
        <v>5955</v>
      </c>
      <c r="M14" s="64">
        <f>'WEEKLY COMPETITIVE REPORT'!M14</f>
        <v>-52.412294922508266</v>
      </c>
      <c r="N14" s="14">
        <f aca="true" t="shared" si="0" ref="N14:N20">I14/H14</f>
        <v>995.5908289241623</v>
      </c>
      <c r="O14" s="37">
        <f>'WEEKLY COMPETITIVE REPORT'!O14</f>
        <v>21</v>
      </c>
      <c r="P14" s="14">
        <f>'WEEKLY COMPETITIVE REPORT'!P14/Y4</f>
        <v>45085.470085470086</v>
      </c>
      <c r="Q14" s="14">
        <f>'WEEKLY COMPETITIVE REPORT'!Q14/Y4</f>
        <v>87384.61538461539</v>
      </c>
      <c r="R14" s="22">
        <f>'WEEKLY COMPETITIVE REPORT'!R14</f>
        <v>6842</v>
      </c>
      <c r="S14" s="22">
        <f>'WEEKLY COMPETITIVE REPORT'!S14</f>
        <v>13396</v>
      </c>
      <c r="T14" s="64">
        <f>'WEEKLY COMPETITIVE REPORT'!T14</f>
        <v>-48.40571205007824</v>
      </c>
      <c r="U14" s="14">
        <f>'WEEKLY COMPETITIVE REPORT'!U14/Y4</f>
        <v>256938.74643874646</v>
      </c>
      <c r="V14" s="14">
        <f aca="true" t="shared" si="1" ref="V14:V20">P14/O14</f>
        <v>2146.927146927147</v>
      </c>
      <c r="W14" s="25">
        <f aca="true" t="shared" si="2" ref="W14:W20">P14+U14</f>
        <v>302024.2165242165</v>
      </c>
      <c r="X14" s="22">
        <f>'WEEKLY COMPETITIVE REPORT'!X14</f>
        <v>38492</v>
      </c>
      <c r="Y14" s="56">
        <f>'WEEKLY COMPETITIVE REPORT'!Y14</f>
        <v>45334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TRANSFORMERS 3</v>
      </c>
      <c r="D15" s="4" t="str">
        <f>'WEEKLY COMPETITIVE REPORT'!D15</f>
        <v>TRANSFORMERJI 3</v>
      </c>
      <c r="E15" s="4" t="str">
        <f>'WEEKLY COMPETITIVE REPORT'!E15</f>
        <v>PAR</v>
      </c>
      <c r="F15" s="4" t="str">
        <f>'WEEKLY COMPETITIVE REPORT'!F15</f>
        <v>Karantanija</v>
      </c>
      <c r="G15" s="37">
        <f>'WEEKLY COMPETITIVE REPORT'!G15</f>
        <v>2</v>
      </c>
      <c r="H15" s="37">
        <f>'WEEKLY COMPETITIVE REPORT'!H15</f>
        <v>15</v>
      </c>
      <c r="I15" s="14">
        <f>'WEEKLY COMPETITIVE REPORT'!I15/Y4</f>
        <v>21481.48148148148</v>
      </c>
      <c r="J15" s="14">
        <f>'WEEKLY COMPETITIVE REPORT'!J15/Y4</f>
        <v>48757.83475783476</v>
      </c>
      <c r="K15" s="22">
        <f>'WEEKLY COMPETITIVE REPORT'!K15</f>
        <v>2655</v>
      </c>
      <c r="L15" s="22">
        <f>'WEEKLY COMPETITIVE REPORT'!L15</f>
        <v>6110</v>
      </c>
      <c r="M15" s="64">
        <f>'WEEKLY COMPETITIVE REPORT'!M15</f>
        <v>-55.94250321374313</v>
      </c>
      <c r="N15" s="14">
        <f t="shared" si="0"/>
        <v>1432.0987654320988</v>
      </c>
      <c r="O15" s="37">
        <f>'WEEKLY COMPETITIVE REPORT'!O15</f>
        <v>15</v>
      </c>
      <c r="P15" s="14">
        <f>'WEEKLY COMPETITIVE REPORT'!P15/Y4</f>
        <v>42252.13675213676</v>
      </c>
      <c r="Q15" s="14">
        <f>'WEEKLY COMPETITIVE REPORT'!Q15/Y4</f>
        <v>94762.10826210828</v>
      </c>
      <c r="R15" s="22">
        <f>'WEEKLY COMPETITIVE REPORT'!R15</f>
        <v>5900</v>
      </c>
      <c r="S15" s="22">
        <f>'WEEKLY COMPETITIVE REPORT'!S15</f>
        <v>13450</v>
      </c>
      <c r="T15" s="64">
        <f>'WEEKLY COMPETITIVE REPORT'!T15</f>
        <v>-55.41241375163477</v>
      </c>
      <c r="U15" s="14">
        <f>'WEEKLY COMPETITIVE REPORT'!U15/Y4</f>
        <v>101992.8774928775</v>
      </c>
      <c r="V15" s="14">
        <f t="shared" si="1"/>
        <v>2816.8091168091173</v>
      </c>
      <c r="W15" s="25">
        <f t="shared" si="2"/>
        <v>144245.01424501426</v>
      </c>
      <c r="X15" s="22">
        <f>'WEEKLY COMPETITIVE REPORT'!X15</f>
        <v>14474</v>
      </c>
      <c r="Y15" s="56">
        <f>'WEEKLY COMPETITIVE REPORT'!Y15</f>
        <v>20374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HONEY 2</v>
      </c>
      <c r="D16" s="4" t="str">
        <f>'WEEKLY COMPETITIVE REPORT'!D16</f>
        <v>CUKRČEK 2</v>
      </c>
      <c r="E16" s="4" t="str">
        <f>'WEEKLY COMPETITIVE REPORT'!E16</f>
        <v>UNI</v>
      </c>
      <c r="F16" s="4" t="str">
        <f>'WEEKLY COMPETITIVE REPORT'!F16</f>
        <v>Karantanija</v>
      </c>
      <c r="G16" s="37">
        <f>'WEEKLY COMPETITIVE REPORT'!G16</f>
        <v>1</v>
      </c>
      <c r="H16" s="37">
        <f>'WEEKLY COMPETITIVE REPORT'!H16</f>
        <v>7</v>
      </c>
      <c r="I16" s="14">
        <f>'WEEKLY COMPETITIVE REPORT'!I16/Y4</f>
        <v>12195.156695156697</v>
      </c>
      <c r="J16" s="14">
        <f>'WEEKLY COMPETITIVE REPORT'!J16/Y4</f>
        <v>0</v>
      </c>
      <c r="K16" s="22">
        <f>'WEEKLY COMPETITIVE REPORT'!K16</f>
        <v>1766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1742.1652421652423</v>
      </c>
      <c r="O16" s="37">
        <f>'WEEKLY COMPETITIVE REPORT'!O16</f>
        <v>7</v>
      </c>
      <c r="P16" s="14">
        <f>'WEEKLY COMPETITIVE REPORT'!P16/Y4</f>
        <v>30888.88888888889</v>
      </c>
      <c r="Q16" s="14">
        <f>'WEEKLY COMPETITIVE REPORT'!Q16/Y4</f>
        <v>0</v>
      </c>
      <c r="R16" s="22">
        <f>'WEEKLY COMPETITIVE REPORT'!R16</f>
        <v>5229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1190.883190883191</v>
      </c>
      <c r="V16" s="14">
        <f t="shared" si="1"/>
        <v>4412.6984126984125</v>
      </c>
      <c r="W16" s="25">
        <f t="shared" si="2"/>
        <v>32079.772079772083</v>
      </c>
      <c r="X16" s="22">
        <f>'WEEKLY COMPETITIVE REPORT'!X16</f>
        <v>173</v>
      </c>
      <c r="Y16" s="56">
        <f>'WEEKLY COMPETITIVE REPORT'!Y16</f>
        <v>5402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MR. POPPER'S PENGUINS</v>
      </c>
      <c r="D17" s="4" t="str">
        <f>'WEEKLY COMPETITIVE REPORT'!D17</f>
        <v>PINGIVNI GOSPODA POPPERJA</v>
      </c>
      <c r="E17" s="4" t="str">
        <f>'WEEKLY COMPETITIVE REPORT'!E17</f>
        <v>FOX</v>
      </c>
      <c r="F17" s="4" t="str">
        <f>'WEEKLY COMPETITIVE REPORT'!F17</f>
        <v>Blitz</v>
      </c>
      <c r="G17" s="37">
        <f>'WEEKLY COMPETITIVE REPORT'!G17</f>
        <v>1</v>
      </c>
      <c r="H17" s="37">
        <f>'WEEKLY COMPETITIVE REPORT'!H17</f>
        <v>8</v>
      </c>
      <c r="I17" s="14">
        <f>'WEEKLY COMPETITIVE REPORT'!I17/Y4</f>
        <v>10521.367521367521</v>
      </c>
      <c r="J17" s="14">
        <f>'WEEKLY COMPETITIVE REPORT'!J17/Y4</f>
        <v>0</v>
      </c>
      <c r="K17" s="22">
        <f>'WEEKLY COMPETITIVE REPORT'!K17</f>
        <v>1512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1315.1709401709402</v>
      </c>
      <c r="O17" s="37">
        <f>'WEEKLY COMPETITIVE REPORT'!O17</f>
        <v>8</v>
      </c>
      <c r="P17" s="14">
        <f>'WEEKLY COMPETITIVE REPORT'!P17/Y4</f>
        <v>24686.60968660969</v>
      </c>
      <c r="Q17" s="14">
        <f>'WEEKLY COMPETITIVE REPORT'!Q17/Y4</f>
        <v>0</v>
      </c>
      <c r="R17" s="22">
        <f>'WEEKLY COMPETITIVE REPORT'!R17</f>
        <v>4119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1417.3789173789175</v>
      </c>
      <c r="V17" s="14">
        <f t="shared" si="1"/>
        <v>3085.826210826211</v>
      </c>
      <c r="W17" s="25">
        <f t="shared" si="2"/>
        <v>26103.988603988608</v>
      </c>
      <c r="X17" s="22">
        <f>'WEEKLY COMPETITIVE REPORT'!X17</f>
        <v>209</v>
      </c>
      <c r="Y17" s="56">
        <f>'WEEKLY COMPETITIVE REPORT'!Y17</f>
        <v>4328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KUNG FU PANDA 2</v>
      </c>
      <c r="D18" s="4" t="str">
        <f>'WEEKLY COMPETITIVE REPORT'!D18</f>
        <v>KUNG FU PANDA 2</v>
      </c>
      <c r="E18" s="4" t="str">
        <f>'WEEKLY COMPETITIVE REPORT'!E18</f>
        <v>PAR</v>
      </c>
      <c r="F18" s="4" t="str">
        <f>'WEEKLY COMPETITIVE REPORT'!F18</f>
        <v>Karantanija</v>
      </c>
      <c r="G18" s="37">
        <f>'WEEKLY COMPETITIVE REPORT'!G18</f>
        <v>5</v>
      </c>
      <c r="H18" s="37">
        <f>'WEEKLY COMPETITIVE REPORT'!H18</f>
        <v>20</v>
      </c>
      <c r="I18" s="14">
        <f>'WEEKLY COMPETITIVE REPORT'!I18/Y4</f>
        <v>10554.131054131054</v>
      </c>
      <c r="J18" s="14">
        <f>'WEEKLY COMPETITIVE REPORT'!J18/Y4</f>
        <v>22847.57834757835</v>
      </c>
      <c r="K18" s="22">
        <f>'WEEKLY COMPETITIVE REPORT'!K18</f>
        <v>1404</v>
      </c>
      <c r="L18" s="22">
        <f>'WEEKLY COMPETITIVE REPORT'!L18</f>
        <v>3124</v>
      </c>
      <c r="M18" s="64">
        <f>'WEEKLY COMPETITIVE REPORT'!M18</f>
        <v>-53.80634702911653</v>
      </c>
      <c r="N18" s="14">
        <f t="shared" si="0"/>
        <v>527.7065527065527</v>
      </c>
      <c r="O18" s="37">
        <f>'WEEKLY COMPETITIVE REPORT'!O18</f>
        <v>20</v>
      </c>
      <c r="P18" s="14">
        <f>'WEEKLY COMPETITIVE REPORT'!P18/Y4</f>
        <v>21692.307692307695</v>
      </c>
      <c r="Q18" s="14">
        <f>'WEEKLY COMPETITIVE REPORT'!Q18/Y4</f>
        <v>45735.042735042734</v>
      </c>
      <c r="R18" s="22">
        <f>'WEEKLY COMPETITIVE REPORT'!R18</f>
        <v>3224</v>
      </c>
      <c r="S18" s="22">
        <f>'WEEKLY COMPETITIVE REPORT'!S18</f>
        <v>6992</v>
      </c>
      <c r="T18" s="64">
        <f>'WEEKLY COMPETITIVE REPORT'!T18</f>
        <v>-52.56961315641936</v>
      </c>
      <c r="U18" s="14">
        <f>'WEEKLY COMPETITIVE REPORT'!U18/Y4</f>
        <v>496270.6552706553</v>
      </c>
      <c r="V18" s="14">
        <f t="shared" si="1"/>
        <v>1084.6153846153848</v>
      </c>
      <c r="W18" s="25">
        <f t="shared" si="2"/>
        <v>517962.962962963</v>
      </c>
      <c r="X18" s="22">
        <f>'WEEKLY COMPETITIVE REPORT'!X18</f>
        <v>73846</v>
      </c>
      <c r="Y18" s="56">
        <f>'WEEKLY COMPETITIVE REPORT'!Y18</f>
        <v>77070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HANGOVER PART 2</v>
      </c>
      <c r="D19" s="4" t="str">
        <f>'WEEKLY COMPETITIVE REPORT'!D19</f>
        <v>PREKROKANA NOČ 2</v>
      </c>
      <c r="E19" s="4" t="str">
        <f>'WEEKLY COMPETITIVE REPORT'!E19</f>
        <v>WB</v>
      </c>
      <c r="F19" s="4" t="str">
        <f>'WEEKLY COMPETITIVE REPORT'!F19</f>
        <v>Blitz</v>
      </c>
      <c r="G19" s="37">
        <f>'WEEKLY COMPETITIVE REPORT'!G19</f>
        <v>7</v>
      </c>
      <c r="H19" s="37">
        <f>'WEEKLY COMPETITIVE REPORT'!H19</f>
        <v>10</v>
      </c>
      <c r="I19" s="14">
        <f>'WEEKLY COMPETITIVE REPORT'!I19/Y4</f>
        <v>7709.40170940171</v>
      </c>
      <c r="J19" s="14">
        <f>'WEEKLY COMPETITIVE REPORT'!J19/Y4</f>
        <v>18719.37321937322</v>
      </c>
      <c r="K19" s="22">
        <f>'WEEKLY COMPETITIVE REPORT'!K19</f>
        <v>1135</v>
      </c>
      <c r="L19" s="22">
        <f>'WEEKLY COMPETITIVE REPORT'!L19</f>
        <v>2656</v>
      </c>
      <c r="M19" s="64">
        <f>'WEEKLY COMPETITIVE REPORT'!M19</f>
        <v>-58.81591964081881</v>
      </c>
      <c r="N19" s="14">
        <f t="shared" si="0"/>
        <v>770.940170940171</v>
      </c>
      <c r="O19" s="37">
        <f>'WEEKLY COMPETITIVE REPORT'!O19</f>
        <v>10</v>
      </c>
      <c r="P19" s="14">
        <f>'WEEKLY COMPETITIVE REPORT'!P19/Y4</f>
        <v>15753.561253561254</v>
      </c>
      <c r="Q19" s="14">
        <f>'WEEKLY COMPETITIVE REPORT'!Q19/Y4</f>
        <v>35726.49572649573</v>
      </c>
      <c r="R19" s="22">
        <f>'WEEKLY COMPETITIVE REPORT'!R19</f>
        <v>2511</v>
      </c>
      <c r="S19" s="22">
        <f>'WEEKLY COMPETITIVE REPORT'!S19</f>
        <v>5697</v>
      </c>
      <c r="T19" s="64">
        <f>'WEEKLY COMPETITIVE REPORT'!T19</f>
        <v>-55.90510366826156</v>
      </c>
      <c r="U19" s="14">
        <f>'WEEKLY COMPETITIVE REPORT'!U19/Y4</f>
        <v>519434.47293447296</v>
      </c>
      <c r="V19" s="14">
        <f t="shared" si="1"/>
        <v>1575.3561253561254</v>
      </c>
      <c r="W19" s="25">
        <f t="shared" si="2"/>
        <v>535188.0341880342</v>
      </c>
      <c r="X19" s="22">
        <f>'WEEKLY COMPETITIVE REPORT'!X19</f>
        <v>80976</v>
      </c>
      <c r="Y19" s="56">
        <f>'WEEKLY COMPETITIVE REPORT'!Y19</f>
        <v>83487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PIRATES OF THE CARIBBEAN: ON STRANGER TIDES</v>
      </c>
      <c r="D20" s="4" t="str">
        <f>'WEEKLY COMPETITIVE REPORT'!D20</f>
        <v>PIRATI S KARIBOV: Z NEZNANIMI TOKOVI</v>
      </c>
      <c r="E20" s="4" t="str">
        <f>'WEEKLY COMPETITIVE REPORT'!E20</f>
        <v>BVI</v>
      </c>
      <c r="F20" s="4" t="str">
        <f>'WEEKLY COMPETITIVE REPORT'!F20</f>
        <v>CENEX</v>
      </c>
      <c r="G20" s="37">
        <f>'WEEKLY COMPETITIVE REPORT'!G20</f>
        <v>8</v>
      </c>
      <c r="H20" s="37">
        <f>'WEEKLY COMPETITIVE REPORT'!H20</f>
        <v>22</v>
      </c>
      <c r="I20" s="14">
        <f>'WEEKLY COMPETITIVE REPORT'!I20/Y4</f>
        <v>6282.051282051282</v>
      </c>
      <c r="J20" s="14">
        <f>'WEEKLY COMPETITIVE REPORT'!J20/Y4</f>
        <v>8905.982905982906</v>
      </c>
      <c r="K20" s="22">
        <f>'WEEKLY COMPETITIVE REPORT'!K20</f>
        <v>897</v>
      </c>
      <c r="L20" s="22">
        <f>'WEEKLY COMPETITIVE REPORT'!L20</f>
        <v>1213</v>
      </c>
      <c r="M20" s="64">
        <f>'WEEKLY COMPETITIVE REPORT'!M20</f>
        <v>-29.462571976967368</v>
      </c>
      <c r="N20" s="14">
        <f t="shared" si="0"/>
        <v>285.54778554778557</v>
      </c>
      <c r="O20" s="37">
        <f>'WEEKLY COMPETITIVE REPORT'!O20</f>
        <v>22</v>
      </c>
      <c r="P20" s="14">
        <f>'WEEKLY COMPETITIVE REPORT'!P20/Y4</f>
        <v>12378.91737891738</v>
      </c>
      <c r="Q20" s="14">
        <f>'WEEKLY COMPETITIVE REPORT'!Q20/Y4</f>
        <v>18056.980056980057</v>
      </c>
      <c r="R20" s="22">
        <f>'WEEKLY COMPETITIVE REPORT'!R20</f>
        <v>1835</v>
      </c>
      <c r="S20" s="22">
        <f>'WEEKLY COMPETITIVE REPORT'!S20</f>
        <v>2669</v>
      </c>
      <c r="T20" s="64">
        <f>'WEEKLY COMPETITIVE REPORT'!T20</f>
        <v>-31.44525086778164</v>
      </c>
      <c r="U20" s="14">
        <f>'WEEKLY COMPETITIVE REPORT'!U20/Y4</f>
        <v>722569.8005698007</v>
      </c>
      <c r="V20" s="14">
        <f t="shared" si="1"/>
        <v>562.6780626780627</v>
      </c>
      <c r="W20" s="25">
        <f t="shared" si="2"/>
        <v>734948.717948718</v>
      </c>
      <c r="X20" s="22">
        <f>'WEEKLY COMPETITIVE REPORT'!X20</f>
        <v>98984</v>
      </c>
      <c r="Y20" s="56">
        <f>'WEEKLY COMPETITIVE REPORT'!Y20</f>
        <v>100819</v>
      </c>
    </row>
    <row r="21" spans="1:25" ht="12.75">
      <c r="A21" s="50">
        <v>8</v>
      </c>
      <c r="B21" s="4" t="str">
        <f>'WEEKLY COMPETITIVE REPORT'!B21</f>
        <v>New</v>
      </c>
      <c r="C21" s="4" t="str">
        <f>'WEEKLY COMPETITIVE REPORT'!C21</f>
        <v>SOURCE KODE</v>
      </c>
      <c r="D21" s="4" t="str">
        <f>'WEEKLY COMPETITIVE REPORT'!D21</f>
        <v>IZVORNA KODA</v>
      </c>
      <c r="E21" s="4" t="str">
        <f>'WEEKLY COMPETITIVE REPORT'!E21</f>
        <v>INDEP</v>
      </c>
      <c r="F21" s="4" t="str">
        <f>'WEEKLY COMPETITIVE REPORT'!F21</f>
        <v>Blitz</v>
      </c>
      <c r="G21" s="37">
        <f>'WEEKLY COMPETITIVE REPORT'!G21</f>
        <v>1</v>
      </c>
      <c r="H21" s="37">
        <f>'WEEKLY COMPETITIVE REPORT'!H21</f>
        <v>3</v>
      </c>
      <c r="I21" s="14">
        <f>'WEEKLY COMPETITIVE REPORT'!I21/Y4</f>
        <v>2783.475783475784</v>
      </c>
      <c r="J21" s="14">
        <f>'WEEKLY COMPETITIVE REPORT'!J21/Y4</f>
        <v>0</v>
      </c>
      <c r="K21" s="22">
        <f>'WEEKLY COMPETITIVE REPORT'!K21</f>
        <v>396</v>
      </c>
      <c r="L21" s="22">
        <f>'WEEKLY COMPETITIVE REPORT'!L21</f>
        <v>0</v>
      </c>
      <c r="M21" s="64">
        <f>'WEEKLY COMPETITIVE REPORT'!M21</f>
        <v>0</v>
      </c>
      <c r="N21" s="14">
        <f aca="true" t="shared" si="3" ref="N21:N33">I21/H21</f>
        <v>927.8252611585946</v>
      </c>
      <c r="O21" s="37">
        <f>'WEEKLY COMPETITIVE REPORT'!O21</f>
        <v>3</v>
      </c>
      <c r="P21" s="14">
        <f>'WEEKLY COMPETITIVE REPORT'!P21/Y4</f>
        <v>5843.304843304843</v>
      </c>
      <c r="Q21" s="14">
        <f>'WEEKLY COMPETITIVE REPORT'!Q21/Y4</f>
        <v>0</v>
      </c>
      <c r="R21" s="22">
        <f>'WEEKLY COMPETITIVE REPORT'!R21</f>
        <v>1062</v>
      </c>
      <c r="S21" s="22">
        <f>'WEEKLY COMPETITIVE REPORT'!S21</f>
        <v>0</v>
      </c>
      <c r="T21" s="64">
        <f>'WEEKLY COMPETITIVE REPORT'!T21</f>
        <v>0</v>
      </c>
      <c r="U21" s="14">
        <f>'WEEKLY COMPETITIVE REPORT'!U21/Y4</f>
        <v>646.7236467236468</v>
      </c>
      <c r="V21" s="14">
        <f aca="true" t="shared" si="4" ref="V21:V33">P21/O21</f>
        <v>1947.7682811016145</v>
      </c>
      <c r="W21" s="25">
        <f aca="true" t="shared" si="5" ref="W21:W33">P21+U21</f>
        <v>6490.0284900284905</v>
      </c>
      <c r="X21" s="22">
        <f>'WEEKLY COMPETITIVE REPORT'!X21</f>
        <v>86</v>
      </c>
      <c r="Y21" s="56">
        <f>'WEEKLY COMPETITIVE REPORT'!Y21</f>
        <v>1148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SOMETHING BORROWED</v>
      </c>
      <c r="D22" s="4" t="str">
        <f>'WEEKLY COMPETITIVE REPORT'!D22</f>
        <v>NEKAJ SPOSOJENEGA</v>
      </c>
      <c r="E22" s="4" t="str">
        <f>'WEEKLY COMPETITIVE REPORT'!E22</f>
        <v>INDEP</v>
      </c>
      <c r="F22" s="4" t="str">
        <f>'WEEKLY COMPETITIVE REPORT'!F22</f>
        <v>Blitz</v>
      </c>
      <c r="G22" s="37">
        <f>'WEEKLY COMPETITIVE REPORT'!G22</f>
        <v>2</v>
      </c>
      <c r="H22" s="37">
        <f>'WEEKLY COMPETITIVE REPORT'!H22</f>
        <v>3</v>
      </c>
      <c r="I22" s="14">
        <f>'WEEKLY COMPETITIVE REPORT'!I22/Y4</f>
        <v>2537.0370370370374</v>
      </c>
      <c r="J22" s="14">
        <f>'WEEKLY COMPETITIVE REPORT'!J22/Y4</f>
        <v>6831.908831908832</v>
      </c>
      <c r="K22" s="22">
        <f>'WEEKLY COMPETITIVE REPORT'!K22</f>
        <v>365</v>
      </c>
      <c r="L22" s="22">
        <f>'WEEKLY COMPETITIVE REPORT'!L22</f>
        <v>990</v>
      </c>
      <c r="M22" s="64">
        <f>'WEEKLY COMPETITIVE REPORT'!M22</f>
        <v>-62.86488740617181</v>
      </c>
      <c r="N22" s="14">
        <f t="shared" si="3"/>
        <v>845.6790123456791</v>
      </c>
      <c r="O22" s="37">
        <f>'WEEKLY COMPETITIVE REPORT'!O22</f>
        <v>3</v>
      </c>
      <c r="P22" s="14">
        <f>'WEEKLY COMPETITIVE REPORT'!P22/Y4</f>
        <v>5612.535612535613</v>
      </c>
      <c r="Q22" s="14">
        <f>'WEEKLY COMPETITIVE REPORT'!Q22/Y4</f>
        <v>13354.700854700855</v>
      </c>
      <c r="R22" s="22">
        <f>'WEEKLY COMPETITIVE REPORT'!R22</f>
        <v>991</v>
      </c>
      <c r="S22" s="22">
        <f>'WEEKLY COMPETITIVE REPORT'!S22</f>
        <v>2292</v>
      </c>
      <c r="T22" s="64">
        <f>'WEEKLY COMPETITIVE REPORT'!T22</f>
        <v>-57.97333333333333</v>
      </c>
      <c r="U22" s="14">
        <f>'WEEKLY COMPETITIVE REPORT'!U22/Y4</f>
        <v>14246.438746438747</v>
      </c>
      <c r="V22" s="14">
        <f t="shared" si="4"/>
        <v>1870.8452041785376</v>
      </c>
      <c r="W22" s="25">
        <f t="shared" si="5"/>
        <v>19858.97435897436</v>
      </c>
      <c r="X22" s="22">
        <f>'WEEKLY COMPETITIVE REPORT'!X22</f>
        <v>2412</v>
      </c>
      <c r="Y22" s="56">
        <f>'WEEKLY COMPETITIVE REPORT'!Y22</f>
        <v>3403</v>
      </c>
    </row>
    <row r="23" spans="1:25" ht="12.75">
      <c r="A23" s="50">
        <v>10</v>
      </c>
      <c r="B23" s="4">
        <f>'WEEKLY COMPETITIVE REPORT'!B23</f>
        <v>7</v>
      </c>
      <c r="C23" s="4" t="str">
        <f>'WEEKLY COMPETITIVE REPORT'!C23</f>
        <v>HANNA</v>
      </c>
      <c r="D23" s="4" t="str">
        <f>'WEEKLY COMPETITIVE REPORT'!D23</f>
        <v>HANNA</v>
      </c>
      <c r="E23" s="4" t="str">
        <f>'WEEKLY COMPETITIVE REPORT'!E23</f>
        <v>SONY</v>
      </c>
      <c r="F23" s="4" t="str">
        <f>'WEEKLY COMPETITIVE REPORT'!F23</f>
        <v>CF</v>
      </c>
      <c r="G23" s="37">
        <f>'WEEKLY COMPETITIVE REPORT'!G23</f>
        <v>3</v>
      </c>
      <c r="H23" s="37">
        <f>'WEEKLY COMPETITIVE REPORT'!H23</f>
        <v>5</v>
      </c>
      <c r="I23" s="14">
        <f>'WEEKLY COMPETITIVE REPORT'!I23/Y4</f>
        <v>2175.2136752136753</v>
      </c>
      <c r="J23" s="14">
        <f>'WEEKLY COMPETITIVE REPORT'!J23/Y4</f>
        <v>5132.478632478633</v>
      </c>
      <c r="K23" s="22">
        <f>'WEEKLY COMPETITIVE REPORT'!K23</f>
        <v>316</v>
      </c>
      <c r="L23" s="22">
        <f>'WEEKLY COMPETITIVE REPORT'!L23</f>
        <v>722</v>
      </c>
      <c r="M23" s="64">
        <f>'WEEKLY COMPETITIVE REPORT'!M23</f>
        <v>-57.61865112406328</v>
      </c>
      <c r="N23" s="14">
        <f t="shared" si="3"/>
        <v>435.04273504273505</v>
      </c>
      <c r="O23" s="37">
        <f>'WEEKLY COMPETITIVE REPORT'!O23</f>
        <v>5</v>
      </c>
      <c r="P23" s="14">
        <f>'WEEKLY COMPETITIVE REPORT'!P23/Y4</f>
        <v>4760.683760683761</v>
      </c>
      <c r="Q23" s="14">
        <f>'WEEKLY COMPETITIVE REPORT'!Q23/Y4</f>
        <v>10346.153846153848</v>
      </c>
      <c r="R23" s="22">
        <f>'WEEKLY COMPETITIVE REPORT'!R23</f>
        <v>777</v>
      </c>
      <c r="S23" s="22">
        <f>'WEEKLY COMPETITIVE REPORT'!S23</f>
        <v>1623</v>
      </c>
      <c r="T23" s="64">
        <f>'WEEKLY COMPETITIVE REPORT'!T23</f>
        <v>-53.98595621643949</v>
      </c>
      <c r="U23" s="14">
        <f>'WEEKLY COMPETITIVE REPORT'!U23/Y4</f>
        <v>27064.102564102566</v>
      </c>
      <c r="V23" s="14">
        <f t="shared" si="4"/>
        <v>952.1367521367522</v>
      </c>
      <c r="W23" s="25">
        <f t="shared" si="5"/>
        <v>31824.786324786328</v>
      </c>
      <c r="X23" s="22">
        <f>'WEEKLY COMPETITIVE REPORT'!X23</f>
        <v>4212</v>
      </c>
      <c r="Y23" s="56">
        <f>'WEEKLY COMPETITIVE REPORT'!Y23</f>
        <v>4989</v>
      </c>
    </row>
    <row r="24" spans="1:25" ht="12.75">
      <c r="A24" s="50">
        <v>11</v>
      </c>
      <c r="B24" s="4">
        <f>'WEEKLY COMPETITIVE REPORT'!B24</f>
        <v>10</v>
      </c>
      <c r="C24" s="4" t="str">
        <f>'WEEKLY COMPETITIVE REPORT'!C24</f>
        <v>X-MEN: FIRST CLASS</v>
      </c>
      <c r="D24" s="4" t="str">
        <f>'WEEKLY COMPETITIVE REPORT'!D24</f>
        <v>MOŽJE X: PRVI RAZRED</v>
      </c>
      <c r="E24" s="4" t="str">
        <f>'WEEKLY COMPETITIVE REPORT'!E24</f>
        <v>FOX</v>
      </c>
      <c r="F24" s="4" t="str">
        <f>'WEEKLY COMPETITIVE REPORT'!F24</f>
        <v>Blitz</v>
      </c>
      <c r="G24" s="37">
        <f>'WEEKLY COMPETITIVE REPORT'!G24</f>
        <v>6</v>
      </c>
      <c r="H24" s="37">
        <f>'WEEKLY COMPETITIVE REPORT'!H24</f>
        <v>8</v>
      </c>
      <c r="I24" s="14">
        <f>'WEEKLY COMPETITIVE REPORT'!I24/Y4</f>
        <v>1121.0826210826212</v>
      </c>
      <c r="J24" s="14">
        <f>'WEEKLY COMPETITIVE REPORT'!J24/Y4</f>
        <v>2025.6410256410259</v>
      </c>
      <c r="K24" s="22">
        <f>'WEEKLY COMPETITIVE REPORT'!K24</f>
        <v>171</v>
      </c>
      <c r="L24" s="22">
        <f>'WEEKLY COMPETITIVE REPORT'!L24</f>
        <v>272</v>
      </c>
      <c r="M24" s="64">
        <f>'WEEKLY COMPETITIVE REPORT'!M24</f>
        <v>-44.65541490857946</v>
      </c>
      <c r="N24" s="14">
        <f t="shared" si="3"/>
        <v>140.13532763532766</v>
      </c>
      <c r="O24" s="37">
        <f>'WEEKLY COMPETITIVE REPORT'!O24</f>
        <v>8</v>
      </c>
      <c r="P24" s="14">
        <f>'WEEKLY COMPETITIVE REPORT'!P24/Y4</f>
        <v>2613.960113960114</v>
      </c>
      <c r="Q24" s="14">
        <f>'WEEKLY COMPETITIVE REPORT'!Q24/Y4</f>
        <v>3749.2877492877496</v>
      </c>
      <c r="R24" s="22">
        <f>'WEEKLY COMPETITIVE REPORT'!R24</f>
        <v>392</v>
      </c>
      <c r="S24" s="22">
        <f>'WEEKLY COMPETITIVE REPORT'!S24</f>
        <v>526</v>
      </c>
      <c r="T24" s="64">
        <f>'WEEKLY COMPETITIVE REPORT'!T24</f>
        <v>-30.28115501519757</v>
      </c>
      <c r="U24" s="14">
        <f>'WEEKLY COMPETITIVE REPORT'!U24/Y4</f>
        <v>65477.20797720798</v>
      </c>
      <c r="V24" s="14">
        <f t="shared" si="4"/>
        <v>326.74501424501426</v>
      </c>
      <c r="W24" s="25">
        <f t="shared" si="5"/>
        <v>68091.16809116809</v>
      </c>
      <c r="X24" s="22">
        <f>'WEEKLY COMPETITIVE REPORT'!X24</f>
        <v>9893</v>
      </c>
      <c r="Y24" s="56">
        <f>'WEEKLY COMPETITIVE REPORT'!Y24</f>
        <v>10285</v>
      </c>
    </row>
    <row r="25" spans="1:25" ht="12.75">
      <c r="A25" s="50">
        <v>12</v>
      </c>
      <c r="B25" s="4">
        <f>'WEEKLY COMPETITIVE REPORT'!B25</f>
        <v>13</v>
      </c>
      <c r="C25" s="4" t="str">
        <f>'WEEKLY COMPETITIVE REPORT'!C25</f>
        <v>KING'S SPEECH</v>
      </c>
      <c r="D25" s="4" t="str">
        <f>'WEEKLY COMPETITIVE REPORT'!D25</f>
        <v>KRALJEV GOVOR</v>
      </c>
      <c r="E25" s="4" t="str">
        <f>'WEEKLY COMPETITIVE REPORT'!E25</f>
        <v>INDEP</v>
      </c>
      <c r="F25" s="4" t="str">
        <f>'WEEKLY COMPETITIVE REPORT'!F25</f>
        <v>Cinemania</v>
      </c>
      <c r="G25" s="37">
        <f>'WEEKLY COMPETITIVE REPORT'!G25</f>
        <v>23</v>
      </c>
      <c r="H25" s="37">
        <f>'WEEKLY COMPETITIVE REPORT'!H25</f>
        <v>6</v>
      </c>
      <c r="I25" s="14">
        <f>'WEEKLY COMPETITIVE REPORT'!I25/Y4</f>
        <v>306.2678062678063</v>
      </c>
      <c r="J25" s="14">
        <f>'WEEKLY COMPETITIVE REPORT'!J25/Y4</f>
        <v>370.3703703703704</v>
      </c>
      <c r="K25" s="22">
        <f>'WEEKLY COMPETITIVE REPORT'!K25</f>
        <v>42</v>
      </c>
      <c r="L25" s="22">
        <f>'WEEKLY COMPETITIVE REPORT'!L25</f>
        <v>52</v>
      </c>
      <c r="M25" s="64">
        <f>'WEEKLY COMPETITIVE REPORT'!M25</f>
        <v>-17.307692307692307</v>
      </c>
      <c r="N25" s="14">
        <f t="shared" si="3"/>
        <v>51.04463437796772</v>
      </c>
      <c r="O25" s="37">
        <f>'WEEKLY COMPETITIVE REPORT'!O25</f>
        <v>6</v>
      </c>
      <c r="P25" s="14">
        <f>'WEEKLY COMPETITIVE REPORT'!P25/Y4</f>
        <v>726.4957264957266</v>
      </c>
      <c r="Q25" s="14">
        <f>'WEEKLY COMPETITIVE REPORT'!Q25/Y4</f>
        <v>927.3504273504274</v>
      </c>
      <c r="R25" s="22">
        <f>'WEEKLY COMPETITIVE REPORT'!R25</f>
        <v>103</v>
      </c>
      <c r="S25" s="22">
        <f>'WEEKLY COMPETITIVE REPORT'!S25</f>
        <v>154</v>
      </c>
      <c r="T25" s="64">
        <f>'WEEKLY COMPETITIVE REPORT'!T25</f>
        <v>-21.658986175115203</v>
      </c>
      <c r="U25" s="14">
        <f>'WEEKLY COMPETITIVE REPORT'!U25/Y4</f>
        <v>305975.7834757835</v>
      </c>
      <c r="V25" s="14">
        <f t="shared" si="4"/>
        <v>121.08262108262109</v>
      </c>
      <c r="W25" s="25">
        <f t="shared" si="5"/>
        <v>306702.2792022792</v>
      </c>
      <c r="X25" s="22">
        <f>'WEEKLY COMPETITIVE REPORT'!X25</f>
        <v>49926</v>
      </c>
      <c r="Y25" s="56">
        <f>'WEEKLY COMPETITIVE REPORT'!Y25</f>
        <v>50029</v>
      </c>
    </row>
    <row r="26" spans="1:25" ht="12.75" customHeight="1">
      <c r="A26" s="50">
        <v>13</v>
      </c>
      <c r="B26" s="4">
        <f>'WEEKLY COMPETITIVE REPORT'!B26</f>
        <v>0</v>
      </c>
      <c r="C26" s="4">
        <f>'WEEKLY COMPETITIVE REPORT'!C26</f>
        <v>0</v>
      </c>
      <c r="D26" s="4">
        <f>'WEEKLY COMPETITIVE REPORT'!D26</f>
        <v>0</v>
      </c>
      <c r="E26" s="4">
        <f>'WEEKLY COMPETITIVE REPORT'!E26</f>
        <v>0</v>
      </c>
      <c r="F26" s="4">
        <f>'WEEKLY COMPETITIVE REPORT'!F26</f>
        <v>0</v>
      </c>
      <c r="G26" s="37">
        <f>'WEEKLY COMPETITIVE REPORT'!G26</f>
        <v>0</v>
      </c>
      <c r="H26" s="37">
        <f>'WEEKLY COMPETITIVE REPORT'!H26</f>
        <v>0</v>
      </c>
      <c r="I26" s="14">
        <f>'WEEKLY COMPETITIVE REPORT'!I26/Y4</f>
        <v>0</v>
      </c>
      <c r="J26" s="14">
        <f>'WEEKLY COMPETITIVE REPORT'!J26/Y4</f>
        <v>0</v>
      </c>
      <c r="K26" s="22">
        <f>'WEEKLY COMPETITIVE REPORT'!K26</f>
        <v>0</v>
      </c>
      <c r="L26" s="22">
        <f>'WEEKLY COMPETITIVE REPORT'!L26</f>
        <v>0</v>
      </c>
      <c r="M26" s="64">
        <f>'WEEKLY COMPETITIVE REPORT'!M26</f>
        <v>0</v>
      </c>
      <c r="N26" s="14" t="e">
        <f t="shared" si="3"/>
        <v>#DIV/0!</v>
      </c>
      <c r="O26" s="37">
        <f>'WEEKLY COMPETITIVE REPORT'!O26</f>
        <v>0</v>
      </c>
      <c r="P26" s="14">
        <f>'WEEKLY COMPETITIVE REPORT'!P26/Y4</f>
        <v>0</v>
      </c>
      <c r="Q26" s="14">
        <f>'WEEKLY COMPETITIVE REPORT'!Q26/Y4</f>
        <v>0</v>
      </c>
      <c r="R26" s="22">
        <f>'WEEKLY COMPETITIVE REPORT'!R26</f>
        <v>0</v>
      </c>
      <c r="S26" s="22">
        <f>'WEEKLY COMPETITIVE REPORT'!S26</f>
        <v>0</v>
      </c>
      <c r="T26" s="64">
        <f>'WEEKLY COMPETITIVE REPORT'!T26</f>
        <v>0</v>
      </c>
      <c r="U26" s="14">
        <f>'WEEKLY COMPETITIVE REPORT'!U26/Y4</f>
        <v>0</v>
      </c>
      <c r="V26" s="14" t="e">
        <f t="shared" si="4"/>
        <v>#DIV/0!</v>
      </c>
      <c r="W26" s="25">
        <f t="shared" si="5"/>
        <v>0</v>
      </c>
      <c r="X26" s="22">
        <f>'WEEKLY COMPETITIVE REPORT'!X26</f>
        <v>0</v>
      </c>
      <c r="Y26" s="56">
        <f>'WEEKLY COMPETITIVE REPORT'!Y26</f>
        <v>0</v>
      </c>
    </row>
    <row r="27" spans="1:25" ht="12.75" customHeight="1">
      <c r="A27" s="50">
        <v>14</v>
      </c>
      <c r="B27" s="4">
        <f>'WEEKLY COMPETITIVE REPORT'!B27</f>
        <v>0</v>
      </c>
      <c r="C27" s="4">
        <f>'WEEKLY COMPETITIVE REPORT'!C27</f>
        <v>0</v>
      </c>
      <c r="D27" s="4">
        <f>'WEEKLY COMPETITIVE REPORT'!D27</f>
        <v>0</v>
      </c>
      <c r="E27" s="4">
        <f>'WEEKLY COMPETITIVE REPORT'!E27</f>
        <v>0</v>
      </c>
      <c r="F27" s="4">
        <f>'WEEKLY COMPETITIVE REPORT'!F27</f>
        <v>0</v>
      </c>
      <c r="G27" s="37">
        <f>'WEEKLY COMPETITIVE REPORT'!G27</f>
        <v>0</v>
      </c>
      <c r="H27" s="37">
        <f>'WEEKLY COMPETITIVE REPORT'!H27</f>
        <v>0</v>
      </c>
      <c r="I27" s="14">
        <f>'WEEKLY COMPETITIVE REPORT'!I27/Y4</f>
        <v>0</v>
      </c>
      <c r="J27" s="14">
        <f>'WEEKLY COMPETITIVE REPORT'!J27/Y17</f>
        <v>0</v>
      </c>
      <c r="K27" s="22">
        <f>'WEEKLY COMPETITIVE REPORT'!K27</f>
        <v>0</v>
      </c>
      <c r="L27" s="22">
        <f>'WEEKLY COMPETITIVE REPORT'!L27</f>
        <v>0</v>
      </c>
      <c r="M27" s="64">
        <f>'WEEKLY COMPETITIVE REPORT'!M27</f>
        <v>0</v>
      </c>
      <c r="N27" s="14" t="e">
        <f t="shared" si="3"/>
        <v>#DIV/0!</v>
      </c>
      <c r="O27" s="37">
        <f>'WEEKLY COMPETITIVE REPORT'!O27</f>
        <v>0</v>
      </c>
      <c r="P27" s="14">
        <f>'WEEKLY COMPETITIVE REPORT'!P27/Y4</f>
        <v>0</v>
      </c>
      <c r="Q27" s="14">
        <f>'WEEKLY COMPETITIVE REPORT'!Q27/Y17</f>
        <v>0</v>
      </c>
      <c r="R27" s="22">
        <f>'WEEKLY COMPETITIVE REPORT'!R27</f>
        <v>0</v>
      </c>
      <c r="S27" s="22">
        <f>'WEEKLY COMPETITIVE REPORT'!S27</f>
        <v>0</v>
      </c>
      <c r="T27" s="64">
        <f>'WEEKLY COMPETITIVE REPORT'!T27</f>
        <v>0</v>
      </c>
      <c r="U27" s="14">
        <f>'WEEKLY COMPETITIVE REPORT'!U27/Y17</f>
        <v>0</v>
      </c>
      <c r="V27" s="14" t="e">
        <f t="shared" si="4"/>
        <v>#DIV/0!</v>
      </c>
      <c r="W27" s="25">
        <f t="shared" si="5"/>
        <v>0</v>
      </c>
      <c r="X27" s="22">
        <f>'WEEKLY COMPETITIVE REPORT'!X27</f>
        <v>0</v>
      </c>
      <c r="Y27" s="56">
        <f>'WEEKLY COMPETITIVE REPORT'!Y27</f>
        <v>0</v>
      </c>
    </row>
    <row r="28" spans="1:25" ht="12.75">
      <c r="A28" s="50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REPORT'!D28</f>
        <v>0</v>
      </c>
      <c r="E28" s="4">
        <f>'WEEKLY COMPETITIVE REPORT'!E28</f>
        <v>0</v>
      </c>
      <c r="F28" s="4">
        <f>'WEEKLY COMPETITIVE REPORT'!F28</f>
        <v>0</v>
      </c>
      <c r="G28" s="37">
        <f>'WEEKLY COMPETITIVE REPORT'!G28</f>
        <v>0</v>
      </c>
      <c r="H28" s="37">
        <f>'WEEKLY COMPETITIVE REPORT'!H28</f>
        <v>0</v>
      </c>
      <c r="I28" s="14">
        <f>'WEEKLY COMPETITIVE REPORT'!I28/Y4</f>
        <v>0</v>
      </c>
      <c r="J28" s="14">
        <f>'WEEKLY COMPETITIVE REPORT'!J28/Y17</f>
        <v>0</v>
      </c>
      <c r="K28" s="22">
        <f>'WEEKLY COMPETITIVE REPORT'!K28</f>
        <v>0</v>
      </c>
      <c r="L28" s="22">
        <f>'WEEKLY COMPETITIVE REPORT'!L28</f>
        <v>0</v>
      </c>
      <c r="M28" s="64">
        <f>'WEEKLY COMPETITIVE REPORT'!M28</f>
        <v>0</v>
      </c>
      <c r="N28" s="14" t="e">
        <f t="shared" si="3"/>
        <v>#DIV/0!</v>
      </c>
      <c r="O28" s="37">
        <f>'WEEKLY COMPETITIVE REPORT'!O28</f>
        <v>0</v>
      </c>
      <c r="P28" s="14">
        <f>'WEEKLY COMPETITIVE REPORT'!P28/Y4</f>
        <v>0</v>
      </c>
      <c r="Q28" s="14">
        <f>'WEEKLY COMPETITIVE REPORT'!Q28/Y17</f>
        <v>0</v>
      </c>
      <c r="R28" s="22">
        <f>'WEEKLY COMPETITIVE REPORT'!R28</f>
        <v>0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0</v>
      </c>
      <c r="V28" s="14" t="e">
        <f t="shared" si="4"/>
        <v>#DIV/0!</v>
      </c>
      <c r="W28" s="25">
        <f t="shared" si="5"/>
        <v>0</v>
      </c>
      <c r="X28" s="22">
        <f>'WEEKLY COMPETITIVE REPORT'!X28</f>
        <v>0</v>
      </c>
      <c r="Y28" s="56">
        <f>'WEEKLY COMPETITIVE REPORT'!Y28</f>
        <v>0</v>
      </c>
    </row>
    <row r="29" spans="1:25" ht="12.75">
      <c r="A29" s="50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7">
        <f>'WEEKLY COMPETITIVE REPORT'!G29</f>
        <v>0</v>
      </c>
      <c r="H29" s="37">
        <f>'WEEKLY COMPETITIVE REPORT'!H29</f>
        <v>0</v>
      </c>
      <c r="I29" s="14">
        <f>'WEEKLY COMPETITIVE REPORT'!I29/Y4</f>
        <v>0</v>
      </c>
      <c r="J29" s="14">
        <f>'WEEKLY COMPETITIVE REPORT'!J29/Y17</f>
        <v>0</v>
      </c>
      <c r="K29" s="22">
        <f>'WEEKLY COMPETITIVE REPORT'!K29</f>
        <v>0</v>
      </c>
      <c r="L29" s="22">
        <f>'WEEKLY COMPETITIVE REPORT'!L29</f>
        <v>0</v>
      </c>
      <c r="M29" s="64">
        <f>'WEEKLY COMPETITIVE REPORT'!M29</f>
        <v>0</v>
      </c>
      <c r="N29" s="14" t="e">
        <f t="shared" si="3"/>
        <v>#DIV/0!</v>
      </c>
      <c r="O29" s="37">
        <f>'WEEKLY COMPETITIVE REPORT'!O29</f>
        <v>0</v>
      </c>
      <c r="P29" s="14">
        <f>'WEEKLY COMPETITIVE REPORT'!P29/Y4</f>
        <v>0</v>
      </c>
      <c r="Q29" s="14">
        <f>'WEEKLY COMPETITIVE REPORT'!Q29/Y17</f>
        <v>0</v>
      </c>
      <c r="R29" s="22">
        <f>'WEEKLY COMPETITIVE REPORT'!R29</f>
        <v>0</v>
      </c>
      <c r="S29" s="22">
        <f>'WEEKLY COMPETITIVE REPORT'!S29</f>
        <v>0</v>
      </c>
      <c r="T29" s="64">
        <f>'WEEKLY COMPETITIVE REPORT'!T29</f>
        <v>0</v>
      </c>
      <c r="U29" s="14">
        <f>'WEEKLY COMPETITIVE REPORT'!U29/Y4</f>
        <v>0</v>
      </c>
      <c r="V29" s="14" t="e">
        <f t="shared" si="4"/>
        <v>#DIV/0!</v>
      </c>
      <c r="W29" s="25">
        <f t="shared" si="5"/>
        <v>0</v>
      </c>
      <c r="X29" s="22">
        <f>'WEEKLY COMPETITIVE REPORT'!X29</f>
        <v>0</v>
      </c>
      <c r="Y29" s="56">
        <f>'WEEKLY COMPETITIVE REPORT'!Y29</f>
        <v>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128</v>
      </c>
      <c r="I34" s="32">
        <f>SUM(I14:I33)</f>
        <v>98574.07407407406</v>
      </c>
      <c r="J34" s="31">
        <f>SUM(J14:J33)</f>
        <v>157525.64102564103</v>
      </c>
      <c r="K34" s="31">
        <f>SUM(K14:K33)</f>
        <v>13522</v>
      </c>
      <c r="L34" s="31">
        <f>SUM(L14:L33)</f>
        <v>21094</v>
      </c>
      <c r="M34" s="64">
        <f>'WEEKLY COMPETITIVE REPORT'!M34</f>
        <v>-70.29320855155834</v>
      </c>
      <c r="N34" s="32">
        <f>I34/H34</f>
        <v>770.1099537037036</v>
      </c>
      <c r="O34" s="40">
        <f>'WEEKLY COMPETITIVE REPORT'!O34</f>
        <v>128</v>
      </c>
      <c r="P34" s="31">
        <f>SUM(P14:P33)</f>
        <v>212294.8717948718</v>
      </c>
      <c r="Q34" s="31">
        <f>SUM(Q14:Q33)</f>
        <v>310042.7350427351</v>
      </c>
      <c r="R34" s="31">
        <f>SUM(R14:R33)</f>
        <v>32985</v>
      </c>
      <c r="S34" s="31">
        <f>SUM(S14:S33)</f>
        <v>46799</v>
      </c>
      <c r="T34" s="65">
        <f>P34/Q34-100%</f>
        <v>-0.31527222605099947</v>
      </c>
      <c r="U34" s="31">
        <f>SUM(U14:U33)</f>
        <v>2513225.0712250713</v>
      </c>
      <c r="V34" s="32">
        <f>P34/O34</f>
        <v>1658.553685897436</v>
      </c>
      <c r="W34" s="31">
        <f>SUM(W14:W33)</f>
        <v>2725519.9430199433</v>
      </c>
      <c r="X34" s="31">
        <f>SUM(X14:X33)</f>
        <v>373683</v>
      </c>
      <c r="Y34" s="35">
        <f>SUM(Y14:Y33)</f>
        <v>406668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2011-07-14T11:20:39Z</dcterms:modified>
  <cp:category/>
  <cp:version/>
  <cp:contentType/>
  <cp:contentStatus/>
</cp:coreProperties>
</file>