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46" yWindow="65281" windowWidth="20130" windowHeight="7785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<sst xmlns="http://schemas.openxmlformats.org/spreadsheetml/2006/main" count="254" uniqueCount="92">
  <si>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</si>
  <si>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</si>
  <si>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</si>
  <si>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</si>
  <si>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</si>
  <si>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</si>
  <si>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</si>
  <si>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</si>
  <si>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</si>
  <si>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</si>
  <si>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</si>
  <si>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</si>
  <si>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</si>
  <si>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</si>
  <si>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</si>
  <si>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</si>
  <si>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</si>
  <si>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</si>
  <si>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</si>
  <si>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</si>
  <si>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</si>
  <si>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</si>
  <si>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</si>
  <si>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</si>
  <si>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</si>
  <si>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</si>
  <si>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</si>
  <si>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</si>
  <si>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</si>
  <si>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</si>
  <si>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</si>
  <si>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</si>
  <si>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</si>
  <si>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</si>
  <si>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</si>
  <si>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</si>
  <si>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</si>
  <si>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</si>
  <si>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</si>
  <si>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</si>
  <si>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</si>
  <si>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</si>
  <si>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Blitz</t>
  </si>
  <si>
    <t>All amounts in Euro (L.C.)</t>
  </si>
  <si>
    <t>All amounts in $ US</t>
  </si>
  <si>
    <t>CENEX</t>
  </si>
  <si>
    <t>local title</t>
  </si>
  <si>
    <t>PAR</t>
  </si>
  <si>
    <t>WB</t>
  </si>
  <si>
    <t>UNI</t>
  </si>
  <si>
    <t>BVI</t>
  </si>
  <si>
    <t>FOX</t>
  </si>
  <si>
    <t>PIRATES OF THE CARIBBEAN: ON STRANGER TIDES</t>
  </si>
  <si>
    <t>PIRATI S KARIBOV: Z NEZNANIMI TOKOVI</t>
  </si>
  <si>
    <t>HANGOVER PART 2</t>
  </si>
  <si>
    <t>PREKROKANA NOČ 2</t>
  </si>
  <si>
    <t>CARS 2</t>
  </si>
  <si>
    <t>MR. POPPER'S PENGUINS</t>
  </si>
  <si>
    <t>PINGIVNI GOSPODA POPPERJA</t>
  </si>
  <si>
    <t>HARRY POTTER AND THE DEATHLY HALLOWS PART 1</t>
  </si>
  <si>
    <t>HARRY POTTER IN SVETINJE SMRTI - 2.DEL</t>
  </si>
  <si>
    <t>New</t>
  </si>
  <si>
    <t>HORRIBLE BOSSES</t>
  </si>
  <si>
    <t>KAKO SE ZNEBITI ŠEFA?</t>
  </si>
  <si>
    <t>RISE OF THE PLANET OF THE APES</t>
  </si>
  <si>
    <t>VZPON PLANETA OPIC</t>
  </si>
  <si>
    <t>CHANGE UP</t>
  </si>
  <si>
    <t>ZAMENJAVA</t>
  </si>
  <si>
    <t>THE SMURFS</t>
  </si>
  <si>
    <t>SMRKCI 3D</t>
  </si>
  <si>
    <t>CF</t>
  </si>
  <si>
    <t>SONY</t>
  </si>
  <si>
    <t>COWBOYS AND ALIENS</t>
  </si>
  <si>
    <t>KAVBOJCI IN VESOLJCI</t>
  </si>
  <si>
    <t>BAD TEACHER</t>
  </si>
  <si>
    <t>HUDA UČITELJICA</t>
  </si>
  <si>
    <t>JANE EYRE</t>
  </si>
  <si>
    <t>IND</t>
  </si>
  <si>
    <t>Cinemania</t>
  </si>
  <si>
    <t>TREE OF LIFE</t>
  </si>
  <si>
    <t>DREVO ŽIVLJENJA</t>
  </si>
  <si>
    <t>SUPER 8</t>
  </si>
  <si>
    <t>FINAL DESTINATION 5</t>
  </si>
  <si>
    <t>BREZ POVRATKA 5</t>
  </si>
  <si>
    <t>08 - Sep</t>
  </si>
  <si>
    <t>14 - Sep</t>
  </si>
  <si>
    <t>09 - Sep</t>
  </si>
  <si>
    <t>11 - Sep</t>
  </si>
  <si>
    <t>CRAZY, STUPID, LOVE</t>
  </si>
  <si>
    <t>ZOOKEEPER</t>
  </si>
  <si>
    <t>OSRKBNIK</t>
  </si>
  <si>
    <t>TA NORA LJUBEZEN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</si>
</sst>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7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6" fillId="0" borderId="28" xfId="0" applyNumberFormat="1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15" xfId="0" applyFont="1" applyBorder="1" applyAlignment="1">
      <alignment/>
    </xf>
    <xf numFmtId="16" fontId="5" fillId="0" borderId="31" xfId="0" applyNumberFormat="1" applyFont="1" applyBorder="1" applyAlignment="1">
      <alignment/>
    </xf>
    <xf numFmtId="16" fontId="5" fillId="0" borderId="32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7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4" fontId="6" fillId="0" borderId="29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3" xfId="0" applyNumberFormat="1" applyFont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34" xfId="0" applyNumberFormat="1" applyFont="1" applyFill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Border="1" applyAlignment="1" applyProtection="1">
      <alignment horizontal="right"/>
      <protection locked="0"/>
    </xf>
    <xf numFmtId="3" fontId="6" fillId="0" borderId="35" xfId="0" applyNumberFormat="1" applyFont="1" applyBorder="1" applyAlignment="1">
      <alignment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16" fontId="5" fillId="0" borderId="11" xfId="0" applyNumberFormat="1" applyFont="1" applyBorder="1" applyAlignment="1" quotePrefix="1">
      <alignment/>
    </xf>
    <xf numFmtId="16" fontId="5" fillId="0" borderId="14" xfId="0" applyNumberFormat="1" applyFont="1" applyBorder="1" applyAlignment="1" quotePrefix="1">
      <alignment/>
    </xf>
    <xf numFmtId="16" fontId="5" fillId="0" borderId="31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0" fontId="4" fillId="0" borderId="36" xfId="0" applyFont="1" applyBorder="1" applyAlignment="1">
      <alignment/>
    </xf>
    <xf numFmtId="0" fontId="0" fillId="0" borderId="0" xfId="0" applyBorder="1" applyAlignment="1">
      <alignment horizontal="center"/>
    </xf>
    <xf numFmtId="20" fontId="5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3" fontId="6" fillId="0" borderId="12" xfId="0" applyNumberFormat="1" applyFont="1" applyBorder="1" applyAlignment="1">
      <alignment horizontal="right"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6" fillId="0" borderId="37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3" fontId="6" fillId="0" borderId="10" xfId="0" applyNumberFormat="1" applyFont="1" applyFill="1" applyBorder="1" applyAlignment="1" quotePrefix="1">
      <alignment horizontal="right"/>
    </xf>
    <xf numFmtId="3" fontId="6" fillId="0" borderId="10" xfId="0" applyNumberFormat="1" applyFont="1" applyBorder="1" applyAlignment="1" quotePrefix="1">
      <alignment horizontal="right"/>
    </xf>
    <xf numFmtId="3" fontId="6" fillId="0" borderId="12" xfId="0" applyNumberFormat="1" applyFont="1" applyFill="1" applyBorder="1" applyAlignment="1" quotePrefix="1">
      <alignment horizontal="right"/>
    </xf>
    <xf numFmtId="3" fontId="6" fillId="0" borderId="12" xfId="0" applyNumberFormat="1" applyFont="1" applyBorder="1" applyAlignment="1" quotePrefix="1">
      <alignment horizontal="right"/>
    </xf>
    <xf numFmtId="3" fontId="6" fillId="0" borderId="12" xfId="0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workbookViewId="0" topLeftCell="B1">
      <selection activeCell="R38" sqref="R38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  <col min="26" max="28" width="9.14062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6"/>
      <c r="E3" s="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D4" s="85"/>
      <c r="E4" s="8"/>
      <c r="F4" s="8"/>
      <c r="G4" s="19" t="s">
        <v>2</v>
      </c>
      <c r="H4" s="20"/>
      <c r="I4" s="20"/>
      <c r="J4" s="20"/>
      <c r="K4" s="82" t="s">
        <v>86</v>
      </c>
      <c r="L4" s="20"/>
      <c r="M4" s="83" t="s">
        <v>87</v>
      </c>
      <c r="N4" s="26"/>
      <c r="O4" s="8"/>
      <c r="P4" s="8"/>
      <c r="Q4" s="8"/>
      <c r="R4" s="8"/>
      <c r="S4" s="8"/>
      <c r="T4" s="8"/>
      <c r="U4" s="29"/>
      <c r="V4" s="39"/>
      <c r="W4" s="60" t="s">
        <v>3</v>
      </c>
      <c r="X4" s="21" t="s">
        <v>0</v>
      </c>
      <c r="Y4" s="71">
        <v>0.702</v>
      </c>
    </row>
    <row r="5" spans="1:25" s="2" customFormat="1" ht="11.25">
      <c r="A5" s="8"/>
      <c r="B5" s="8"/>
      <c r="C5" s="8" t="s">
        <v>0</v>
      </c>
      <c r="D5" s="8"/>
      <c r="E5" s="8"/>
      <c r="F5" s="8"/>
      <c r="G5" s="3" t="s">
        <v>4</v>
      </c>
      <c r="H5" s="7"/>
      <c r="I5" s="7"/>
      <c r="J5" s="7"/>
      <c r="K5" s="81" t="s">
        <v>84</v>
      </c>
      <c r="L5" s="7"/>
      <c r="M5" s="84" t="s">
        <v>85</v>
      </c>
      <c r="N5" s="26"/>
      <c r="O5" s="8"/>
      <c r="P5" s="8"/>
      <c r="Q5" s="8"/>
      <c r="R5" s="8"/>
      <c r="S5" s="8"/>
      <c r="T5" s="8"/>
      <c r="U5" s="29"/>
      <c r="V5" s="29"/>
      <c r="W5" s="70"/>
      <c r="X5" s="20"/>
      <c r="Y5" s="69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">
        <v>6</v>
      </c>
      <c r="I7" s="8"/>
      <c r="J7" s="9" t="s">
        <v>7</v>
      </c>
      <c r="K7" s="41">
        <v>37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94">
        <v>40801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43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46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24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72">
        <v>1</v>
      </c>
      <c r="B14" s="72">
        <v>1</v>
      </c>
      <c r="C14" s="4" t="s">
        <v>68</v>
      </c>
      <c r="D14" s="4" t="s">
        <v>69</v>
      </c>
      <c r="E14" s="15" t="s">
        <v>71</v>
      </c>
      <c r="F14" s="15" t="s">
        <v>70</v>
      </c>
      <c r="G14" s="37">
        <v>4</v>
      </c>
      <c r="H14" s="37">
        <v>19</v>
      </c>
      <c r="I14" s="14">
        <v>49013</v>
      </c>
      <c r="J14" s="14">
        <v>78329</v>
      </c>
      <c r="K14" s="14">
        <v>9129</v>
      </c>
      <c r="L14" s="14">
        <v>14696</v>
      </c>
      <c r="M14" s="64">
        <f>(I14/J14*100)-100</f>
        <v>-37.426751267091376</v>
      </c>
      <c r="N14" s="14">
        <f>I14/H14</f>
        <v>2579.6315789473683</v>
      </c>
      <c r="O14" s="73">
        <v>19</v>
      </c>
      <c r="P14" s="14">
        <v>70556</v>
      </c>
      <c r="Q14" s="14">
        <v>126813</v>
      </c>
      <c r="R14" s="14">
        <v>14260</v>
      </c>
      <c r="S14" s="14">
        <v>27156</v>
      </c>
      <c r="T14" s="64">
        <f>(P14/Q14*100)-100</f>
        <v>-44.362171070789266</v>
      </c>
      <c r="U14" s="75">
        <v>690060</v>
      </c>
      <c r="V14" s="14">
        <f>P14/O14</f>
        <v>3713.4736842105262</v>
      </c>
      <c r="W14" s="75">
        <f>SUM(U14,P14)</f>
        <v>760616</v>
      </c>
      <c r="X14" s="75">
        <v>144907</v>
      </c>
      <c r="Y14" s="76">
        <f>SUM(X14,R14)</f>
        <v>159167</v>
      </c>
    </row>
    <row r="15" spans="1:25" ht="12.75">
      <c r="A15" s="72">
        <v>2</v>
      </c>
      <c r="B15" s="72" t="s">
        <v>61</v>
      </c>
      <c r="C15" s="4" t="s">
        <v>88</v>
      </c>
      <c r="D15" s="4" t="s">
        <v>91</v>
      </c>
      <c r="E15" s="15" t="s">
        <v>48</v>
      </c>
      <c r="F15" s="15" t="s">
        <v>42</v>
      </c>
      <c r="G15" s="37">
        <v>1</v>
      </c>
      <c r="H15" s="37">
        <v>8</v>
      </c>
      <c r="I15" s="14">
        <v>14141</v>
      </c>
      <c r="J15" s="14"/>
      <c r="K15" s="96">
        <v>2861</v>
      </c>
      <c r="L15" s="96"/>
      <c r="M15" s="64"/>
      <c r="N15" s="14">
        <f>I15/H15</f>
        <v>1767.625</v>
      </c>
      <c r="O15" s="73">
        <v>8</v>
      </c>
      <c r="P15" s="22">
        <v>25538</v>
      </c>
      <c r="Q15" s="22"/>
      <c r="R15" s="22">
        <v>5909</v>
      </c>
      <c r="S15" s="22"/>
      <c r="T15" s="64"/>
      <c r="U15" s="75">
        <v>1728</v>
      </c>
      <c r="V15" s="14">
        <f>P15/O15</f>
        <v>3192.25</v>
      </c>
      <c r="W15" s="75">
        <f>SUM(U15,P15)</f>
        <v>27266</v>
      </c>
      <c r="X15" s="75">
        <v>506</v>
      </c>
      <c r="Y15" s="76">
        <f>SUM(X15,R15)</f>
        <v>6415</v>
      </c>
    </row>
    <row r="16" spans="1:25" ht="12.75">
      <c r="A16" s="72">
        <v>3</v>
      </c>
      <c r="B16" s="72">
        <v>2</v>
      </c>
      <c r="C16" s="4" t="s">
        <v>82</v>
      </c>
      <c r="D16" s="4" t="s">
        <v>83</v>
      </c>
      <c r="E16" s="15" t="s">
        <v>48</v>
      </c>
      <c r="F16" s="15" t="s">
        <v>42</v>
      </c>
      <c r="G16" s="37">
        <v>2</v>
      </c>
      <c r="H16" s="37">
        <v>13</v>
      </c>
      <c r="I16" s="24">
        <v>16367</v>
      </c>
      <c r="J16" s="24">
        <v>19848</v>
      </c>
      <c r="K16" s="24">
        <v>2930</v>
      </c>
      <c r="L16" s="24">
        <v>3564</v>
      </c>
      <c r="M16" s="64">
        <f>(I16/J16*100)-100</f>
        <v>-17.538291011688827</v>
      </c>
      <c r="N16" s="14">
        <f>I16/H16</f>
        <v>1259</v>
      </c>
      <c r="O16" s="73">
        <v>13</v>
      </c>
      <c r="P16" s="22">
        <v>24277</v>
      </c>
      <c r="Q16" s="22">
        <v>33148</v>
      </c>
      <c r="R16" s="22">
        <v>4814</v>
      </c>
      <c r="S16" s="22">
        <v>6882</v>
      </c>
      <c r="T16" s="64">
        <f>(P16/Q16*100)-100</f>
        <v>-26.76179558344394</v>
      </c>
      <c r="U16" s="75">
        <v>34643</v>
      </c>
      <c r="V16" s="14">
        <f>P16/O16</f>
        <v>1867.4615384615386</v>
      </c>
      <c r="W16" s="75">
        <f>SUM(U16,P16)</f>
        <v>58920</v>
      </c>
      <c r="X16" s="75">
        <v>7160</v>
      </c>
      <c r="Y16" s="76">
        <f>SUM(X16,R16)</f>
        <v>11974</v>
      </c>
    </row>
    <row r="17" spans="1:25" ht="12.75">
      <c r="A17" s="72">
        <v>4</v>
      </c>
      <c r="B17" s="72" t="s">
        <v>61</v>
      </c>
      <c r="C17" s="4" t="s">
        <v>89</v>
      </c>
      <c r="D17" s="4" t="s">
        <v>90</v>
      </c>
      <c r="E17" s="15" t="s">
        <v>71</v>
      </c>
      <c r="F17" s="15" t="s">
        <v>70</v>
      </c>
      <c r="G17" s="37">
        <v>1</v>
      </c>
      <c r="H17" s="37">
        <v>7</v>
      </c>
      <c r="I17" s="24">
        <v>8355</v>
      </c>
      <c r="J17" s="24"/>
      <c r="K17" s="24">
        <v>1729</v>
      </c>
      <c r="L17" s="24"/>
      <c r="M17" s="64"/>
      <c r="N17" s="14">
        <f>I17/H17</f>
        <v>1193.5714285714287</v>
      </c>
      <c r="O17" s="38">
        <v>7</v>
      </c>
      <c r="P17" s="14">
        <v>12454</v>
      </c>
      <c r="Q17" s="14"/>
      <c r="R17" s="14">
        <v>2878</v>
      </c>
      <c r="S17" s="14"/>
      <c r="T17" s="64"/>
      <c r="U17" s="75">
        <v>781</v>
      </c>
      <c r="V17" s="14">
        <f>P17/O17</f>
        <v>1779.142857142857</v>
      </c>
      <c r="W17" s="75">
        <f>SUM(U17,P17)</f>
        <v>13235</v>
      </c>
      <c r="X17" s="75">
        <v>162</v>
      </c>
      <c r="Y17" s="76">
        <f>SUM(X17,R17)</f>
        <v>3040</v>
      </c>
    </row>
    <row r="18" spans="1:25" ht="13.5" customHeight="1">
      <c r="A18" s="72">
        <v>5</v>
      </c>
      <c r="B18" s="72">
        <v>3</v>
      </c>
      <c r="C18" s="4" t="s">
        <v>74</v>
      </c>
      <c r="D18" s="4" t="s">
        <v>75</v>
      </c>
      <c r="E18" s="15" t="s">
        <v>71</v>
      </c>
      <c r="F18" s="15" t="s">
        <v>70</v>
      </c>
      <c r="G18" s="37">
        <v>3</v>
      </c>
      <c r="H18" s="37">
        <v>8</v>
      </c>
      <c r="I18" s="14">
        <v>7205</v>
      </c>
      <c r="J18" s="14">
        <v>12393</v>
      </c>
      <c r="K18" s="97">
        <v>1466</v>
      </c>
      <c r="L18" s="97">
        <v>2538</v>
      </c>
      <c r="M18" s="64">
        <f>(I18/J18*100)-100</f>
        <v>-41.86234164447672</v>
      </c>
      <c r="N18" s="14">
        <f>I18/H18</f>
        <v>900.625</v>
      </c>
      <c r="O18" s="73">
        <v>8</v>
      </c>
      <c r="P18" s="74">
        <v>10595</v>
      </c>
      <c r="Q18" s="74">
        <v>19624</v>
      </c>
      <c r="R18" s="74">
        <v>2363</v>
      </c>
      <c r="S18" s="74">
        <v>4647</v>
      </c>
      <c r="T18" s="64">
        <f>(P18/Q18*100)-100</f>
        <v>-46.00998777007745</v>
      </c>
      <c r="U18" s="75">
        <v>59519</v>
      </c>
      <c r="V18" s="14">
        <f>P18/O18</f>
        <v>1324.375</v>
      </c>
      <c r="W18" s="75">
        <f>SUM(U18,P18)</f>
        <v>70114</v>
      </c>
      <c r="X18" s="75">
        <v>14055</v>
      </c>
      <c r="Y18" s="76">
        <f>SUM(X18,R18)</f>
        <v>16418</v>
      </c>
    </row>
    <row r="19" spans="1:25" ht="12.75">
      <c r="A19" s="72">
        <v>6</v>
      </c>
      <c r="B19" s="72">
        <v>4</v>
      </c>
      <c r="C19" s="4" t="s">
        <v>66</v>
      </c>
      <c r="D19" s="4" t="s">
        <v>67</v>
      </c>
      <c r="E19" s="15" t="s">
        <v>49</v>
      </c>
      <c r="F19" s="15" t="s">
        <v>36</v>
      </c>
      <c r="G19" s="37">
        <v>5</v>
      </c>
      <c r="H19" s="37">
        <v>8</v>
      </c>
      <c r="I19" s="24">
        <v>5542</v>
      </c>
      <c r="J19" s="24">
        <v>9239</v>
      </c>
      <c r="K19" s="14">
        <v>1150</v>
      </c>
      <c r="L19" s="14">
        <v>1856</v>
      </c>
      <c r="M19" s="64">
        <f>(I19/J19*100)-100</f>
        <v>-40.01515315510337</v>
      </c>
      <c r="N19" s="14">
        <f>I19/H19</f>
        <v>692.75</v>
      </c>
      <c r="O19" s="73">
        <v>8</v>
      </c>
      <c r="P19" s="22">
        <v>8863</v>
      </c>
      <c r="Q19" s="22">
        <v>14820</v>
      </c>
      <c r="R19" s="22">
        <v>2055</v>
      </c>
      <c r="S19" s="22">
        <v>3448</v>
      </c>
      <c r="T19" s="64">
        <f>(P19/Q19*100)-100</f>
        <v>-40.19568151147098</v>
      </c>
      <c r="U19" s="75">
        <v>105312</v>
      </c>
      <c r="V19" s="14">
        <f>P19/O19</f>
        <v>1107.875</v>
      </c>
      <c r="W19" s="75">
        <f>SUM(U19,P19)</f>
        <v>114175</v>
      </c>
      <c r="X19" s="75">
        <v>24434</v>
      </c>
      <c r="Y19" s="76">
        <f>SUM(X19,R19)</f>
        <v>26489</v>
      </c>
    </row>
    <row r="20" spans="1:25" ht="12.75">
      <c r="A20" s="72">
        <v>7</v>
      </c>
      <c r="B20" s="72">
        <v>5</v>
      </c>
      <c r="C20" s="4" t="s">
        <v>79</v>
      </c>
      <c r="D20" s="4" t="s">
        <v>80</v>
      </c>
      <c r="E20" s="15" t="s">
        <v>77</v>
      </c>
      <c r="F20" s="15" t="s">
        <v>42</v>
      </c>
      <c r="G20" s="37">
        <v>3</v>
      </c>
      <c r="H20" s="37">
        <v>1</v>
      </c>
      <c r="I20" s="24">
        <v>2143</v>
      </c>
      <c r="J20" s="24">
        <v>3100</v>
      </c>
      <c r="K20" s="14">
        <v>449</v>
      </c>
      <c r="L20" s="14">
        <v>658</v>
      </c>
      <c r="M20" s="64">
        <f>(I20/J20*100)-100</f>
        <v>-30.870967741935488</v>
      </c>
      <c r="N20" s="14">
        <f>I20/H20</f>
        <v>2143</v>
      </c>
      <c r="O20" s="73">
        <v>1</v>
      </c>
      <c r="P20" s="14">
        <v>5079</v>
      </c>
      <c r="Q20" s="14">
        <v>7401</v>
      </c>
      <c r="R20" s="14">
        <v>1110</v>
      </c>
      <c r="S20" s="14">
        <v>1628</v>
      </c>
      <c r="T20" s="64">
        <f>(P20/Q20*100)-100</f>
        <v>-31.374138629914867</v>
      </c>
      <c r="U20" s="75">
        <v>18016</v>
      </c>
      <c r="V20" s="14">
        <f>P20/O20</f>
        <v>5079</v>
      </c>
      <c r="W20" s="75">
        <f>SUM(U20,P20)</f>
        <v>23095</v>
      </c>
      <c r="X20" s="75">
        <v>4219</v>
      </c>
      <c r="Y20" s="76">
        <f>SUM(X20,R20)</f>
        <v>5329</v>
      </c>
    </row>
    <row r="21" spans="1:25" ht="12.75">
      <c r="A21" s="72">
        <v>8</v>
      </c>
      <c r="B21" s="72">
        <v>8</v>
      </c>
      <c r="C21" s="4" t="s">
        <v>62</v>
      </c>
      <c r="D21" s="4" t="s">
        <v>63</v>
      </c>
      <c r="E21" s="15" t="s">
        <v>48</v>
      </c>
      <c r="F21" s="15" t="s">
        <v>42</v>
      </c>
      <c r="G21" s="37">
        <v>7</v>
      </c>
      <c r="H21" s="37">
        <v>9</v>
      </c>
      <c r="I21" s="22">
        <v>2391</v>
      </c>
      <c r="J21" s="22">
        <v>3186</v>
      </c>
      <c r="K21" s="96">
        <v>491</v>
      </c>
      <c r="L21" s="96">
        <v>643</v>
      </c>
      <c r="M21" s="64">
        <f>(I21/J21*100)-100</f>
        <v>-24.95291902071564</v>
      </c>
      <c r="N21" s="14">
        <f>I21/H21</f>
        <v>265.6666666666667</v>
      </c>
      <c r="O21" s="73">
        <v>9</v>
      </c>
      <c r="P21" s="22">
        <v>3901</v>
      </c>
      <c r="Q21" s="22">
        <v>4730</v>
      </c>
      <c r="R21" s="22">
        <v>854</v>
      </c>
      <c r="S21" s="22">
        <v>1050</v>
      </c>
      <c r="T21" s="64">
        <f>(P21/Q21*100)-100</f>
        <v>-17.526427061310784</v>
      </c>
      <c r="U21" s="75">
        <v>141129</v>
      </c>
      <c r="V21" s="14">
        <f>P21/O21</f>
        <v>433.44444444444446</v>
      </c>
      <c r="W21" s="75">
        <f>SUM(U21,P21)</f>
        <v>145030</v>
      </c>
      <c r="X21" s="75">
        <v>32302</v>
      </c>
      <c r="Y21" s="76">
        <f>SUM(X21,R21)</f>
        <v>33156</v>
      </c>
    </row>
    <row r="22" spans="1:25" ht="12.75">
      <c r="A22" s="72">
        <v>9</v>
      </c>
      <c r="B22" s="72">
        <v>9</v>
      </c>
      <c r="C22" s="4" t="s">
        <v>76</v>
      </c>
      <c r="D22" s="4" t="s">
        <v>76</v>
      </c>
      <c r="E22" s="15" t="s">
        <v>77</v>
      </c>
      <c r="F22" s="15" t="s">
        <v>78</v>
      </c>
      <c r="G22" s="37">
        <v>3</v>
      </c>
      <c r="H22" s="37">
        <v>2</v>
      </c>
      <c r="I22" s="24">
        <v>1529</v>
      </c>
      <c r="J22" s="24">
        <v>2249</v>
      </c>
      <c r="K22" s="24">
        <v>279</v>
      </c>
      <c r="L22" s="24">
        <v>411</v>
      </c>
      <c r="M22" s="64">
        <f>(I22/J22*100)-100</f>
        <v>-32.01422854602045</v>
      </c>
      <c r="N22" s="14">
        <f>I22/H22</f>
        <v>764.5</v>
      </c>
      <c r="O22" s="37">
        <v>2</v>
      </c>
      <c r="P22" s="14">
        <v>3182</v>
      </c>
      <c r="Q22" s="14">
        <v>3859</v>
      </c>
      <c r="R22" s="14">
        <v>631</v>
      </c>
      <c r="S22" s="14">
        <v>808</v>
      </c>
      <c r="T22" s="64">
        <f>(P22/Q22*100)-100</f>
        <v>-17.54340502720912</v>
      </c>
      <c r="U22" s="75">
        <v>12398</v>
      </c>
      <c r="V22" s="14">
        <f>P22/O22</f>
        <v>1591</v>
      </c>
      <c r="W22" s="75">
        <f>SUM(U22,P22)</f>
        <v>15580</v>
      </c>
      <c r="X22" s="75">
        <v>2626</v>
      </c>
      <c r="Y22" s="76">
        <f>SUM(X22,R22)</f>
        <v>3257</v>
      </c>
    </row>
    <row r="23" spans="1:25" ht="12.75">
      <c r="A23" s="72">
        <v>10</v>
      </c>
      <c r="B23" s="72">
        <v>6</v>
      </c>
      <c r="C23" s="4" t="s">
        <v>72</v>
      </c>
      <c r="D23" s="4" t="s">
        <v>73</v>
      </c>
      <c r="E23" s="15" t="s">
        <v>47</v>
      </c>
      <c r="F23" s="15" t="s">
        <v>36</v>
      </c>
      <c r="G23" s="37">
        <v>4</v>
      </c>
      <c r="H23" s="37">
        <v>7</v>
      </c>
      <c r="I23" s="89">
        <v>1932</v>
      </c>
      <c r="J23" s="89">
        <v>3819</v>
      </c>
      <c r="K23" s="98">
        <v>410</v>
      </c>
      <c r="L23" s="98">
        <v>763</v>
      </c>
      <c r="M23" s="64">
        <f>(I23/J23*100)-100</f>
        <v>-49.41084053417125</v>
      </c>
      <c r="N23" s="14">
        <f>I23/H23</f>
        <v>276</v>
      </c>
      <c r="O23" s="73">
        <v>7</v>
      </c>
      <c r="P23" s="14">
        <v>2872</v>
      </c>
      <c r="Q23" s="14">
        <v>6162</v>
      </c>
      <c r="R23" s="14">
        <v>664</v>
      </c>
      <c r="S23" s="14">
        <v>1425</v>
      </c>
      <c r="T23" s="64">
        <f>(P23/Q23*100)-100</f>
        <v>-53.39175592340149</v>
      </c>
      <c r="U23" s="75">
        <v>31092</v>
      </c>
      <c r="V23" s="14">
        <f>P23/O23</f>
        <v>410.2857142857143</v>
      </c>
      <c r="W23" s="75">
        <f>SUM(U23,P23)</f>
        <v>33964</v>
      </c>
      <c r="X23" s="77">
        <v>7280</v>
      </c>
      <c r="Y23" s="76">
        <f>SUM(X23,R23)</f>
        <v>7944</v>
      </c>
    </row>
    <row r="24" spans="1:25" ht="12.75">
      <c r="A24" s="72">
        <v>11</v>
      </c>
      <c r="B24" s="72">
        <v>7</v>
      </c>
      <c r="C24" s="4" t="s">
        <v>64</v>
      </c>
      <c r="D24" s="4" t="s">
        <v>65</v>
      </c>
      <c r="E24" s="15" t="s">
        <v>51</v>
      </c>
      <c r="F24" s="15" t="s">
        <v>42</v>
      </c>
      <c r="G24" s="37">
        <v>6</v>
      </c>
      <c r="H24" s="37">
        <v>8</v>
      </c>
      <c r="I24" s="24">
        <v>1473</v>
      </c>
      <c r="J24" s="24">
        <v>3614</v>
      </c>
      <c r="K24" s="89">
        <v>299</v>
      </c>
      <c r="L24" s="89">
        <v>749</v>
      </c>
      <c r="M24" s="64">
        <f>(I24/J24*100)-100</f>
        <v>-59.24183729939126</v>
      </c>
      <c r="N24" s="14">
        <f>I24/H24</f>
        <v>184.125</v>
      </c>
      <c r="O24" s="37">
        <v>8</v>
      </c>
      <c r="P24" s="22">
        <v>2588</v>
      </c>
      <c r="Q24" s="22">
        <v>5355</v>
      </c>
      <c r="R24" s="22">
        <v>554</v>
      </c>
      <c r="S24" s="22">
        <v>1222</v>
      </c>
      <c r="T24" s="64">
        <f>(P24/Q24*100)-100</f>
        <v>-51.67133520074697</v>
      </c>
      <c r="U24" s="75">
        <v>58980</v>
      </c>
      <c r="V24" s="14">
        <f>P24/O24</f>
        <v>323.5</v>
      </c>
      <c r="W24" s="75">
        <f>SUM(U24,P24)</f>
        <v>61568</v>
      </c>
      <c r="X24" s="77">
        <v>13351</v>
      </c>
      <c r="Y24" s="76">
        <f>SUM(X24,R24)</f>
        <v>13905</v>
      </c>
    </row>
    <row r="25" spans="1:25" ht="12.75" customHeight="1">
      <c r="A25" s="51">
        <v>12</v>
      </c>
      <c r="B25" s="72">
        <v>10</v>
      </c>
      <c r="C25" s="4" t="s">
        <v>59</v>
      </c>
      <c r="D25" s="4" t="s">
        <v>60</v>
      </c>
      <c r="E25" s="15" t="s">
        <v>48</v>
      </c>
      <c r="F25" s="15" t="s">
        <v>42</v>
      </c>
      <c r="G25" s="37">
        <v>9</v>
      </c>
      <c r="H25" s="37">
        <v>25</v>
      </c>
      <c r="I25" s="24">
        <v>1643</v>
      </c>
      <c r="J25" s="24">
        <v>2142</v>
      </c>
      <c r="K25" s="24">
        <v>389</v>
      </c>
      <c r="L25" s="24">
        <v>548</v>
      </c>
      <c r="M25" s="64">
        <f>(I25/J25*100)-100</f>
        <v>-23.29598506069094</v>
      </c>
      <c r="N25" s="14">
        <f>I25/H25</f>
        <v>65.72</v>
      </c>
      <c r="O25" s="38">
        <v>25</v>
      </c>
      <c r="P25" s="14">
        <v>2419</v>
      </c>
      <c r="Q25" s="14">
        <v>2990</v>
      </c>
      <c r="R25" s="24">
        <v>559</v>
      </c>
      <c r="S25" s="24">
        <v>764</v>
      </c>
      <c r="T25" s="64">
        <f>(P25/Q25*100)-100</f>
        <v>-19.096989966555185</v>
      </c>
      <c r="U25" s="77">
        <v>428047</v>
      </c>
      <c r="V25" s="14">
        <f>P25/O25</f>
        <v>96.76</v>
      </c>
      <c r="W25" s="75">
        <f>SUM(U25,P25)</f>
        <v>430466</v>
      </c>
      <c r="X25" s="75">
        <v>85990</v>
      </c>
      <c r="Y25" s="76">
        <f>SUM(X25,R25)</f>
        <v>86549</v>
      </c>
    </row>
    <row r="26" spans="1:25" ht="12.75" customHeight="1">
      <c r="A26" s="72">
        <v>13</v>
      </c>
      <c r="B26" s="72">
        <v>13</v>
      </c>
      <c r="C26" s="4" t="s">
        <v>54</v>
      </c>
      <c r="D26" s="4" t="s">
        <v>55</v>
      </c>
      <c r="E26" s="15" t="s">
        <v>48</v>
      </c>
      <c r="F26" s="15" t="s">
        <v>42</v>
      </c>
      <c r="G26" s="37">
        <v>16</v>
      </c>
      <c r="H26" s="37">
        <v>10</v>
      </c>
      <c r="I26" s="14">
        <v>672</v>
      </c>
      <c r="J26" s="14">
        <v>977</v>
      </c>
      <c r="K26" s="95">
        <v>131</v>
      </c>
      <c r="L26" s="95">
        <v>204</v>
      </c>
      <c r="M26" s="64">
        <f>(I26/J26*100)-100</f>
        <v>-31.218014329580342</v>
      </c>
      <c r="N26" s="14">
        <f>I26/H26</f>
        <v>67.2</v>
      </c>
      <c r="O26" s="38">
        <v>10</v>
      </c>
      <c r="P26" s="14">
        <v>902</v>
      </c>
      <c r="Q26" s="14">
        <v>1452</v>
      </c>
      <c r="R26" s="14">
        <v>189</v>
      </c>
      <c r="S26" s="14">
        <v>327</v>
      </c>
      <c r="T26" s="64">
        <f>(P26/Q26*100)-100</f>
        <v>-37.878787878787875</v>
      </c>
      <c r="U26" s="77">
        <v>418257</v>
      </c>
      <c r="V26" s="14">
        <f>P26/O26</f>
        <v>90.2</v>
      </c>
      <c r="W26" s="75">
        <f>SUM(U26,P26)</f>
        <v>419159</v>
      </c>
      <c r="X26" s="75">
        <v>92770</v>
      </c>
      <c r="Y26" s="76">
        <f>SUM(X26,R26)</f>
        <v>92959</v>
      </c>
    </row>
    <row r="27" spans="1:25" ht="12.75">
      <c r="A27" s="72">
        <v>14</v>
      </c>
      <c r="B27" s="72">
        <v>11</v>
      </c>
      <c r="C27" s="4" t="s">
        <v>56</v>
      </c>
      <c r="D27" s="4" t="s">
        <v>56</v>
      </c>
      <c r="E27" s="15" t="s">
        <v>50</v>
      </c>
      <c r="F27" s="15" t="s">
        <v>45</v>
      </c>
      <c r="G27" s="37">
        <v>12</v>
      </c>
      <c r="H27" s="37">
        <v>21</v>
      </c>
      <c r="I27" s="24">
        <v>713</v>
      </c>
      <c r="J27" s="24">
        <v>1624</v>
      </c>
      <c r="K27" s="14">
        <v>147</v>
      </c>
      <c r="L27" s="14">
        <v>519</v>
      </c>
      <c r="M27" s="64">
        <f>(I27/J27*100)-100</f>
        <v>-56.0960591133005</v>
      </c>
      <c r="N27" s="14">
        <f>I27/H27</f>
        <v>33.95238095238095</v>
      </c>
      <c r="O27" s="38">
        <v>21</v>
      </c>
      <c r="P27" s="14">
        <v>900</v>
      </c>
      <c r="Q27" s="14">
        <v>1963</v>
      </c>
      <c r="R27" s="14">
        <v>195</v>
      </c>
      <c r="S27" s="14">
        <v>611</v>
      </c>
      <c r="T27" s="64">
        <f>(P27/Q27*100)-100</f>
        <v>-54.151808456444215</v>
      </c>
      <c r="U27" s="75">
        <v>364550</v>
      </c>
      <c r="V27" s="14">
        <f>P27/O27</f>
        <v>42.857142857142854</v>
      </c>
      <c r="W27" s="75">
        <f>SUM(U27,P27)</f>
        <v>365450</v>
      </c>
      <c r="X27" s="77">
        <v>79109</v>
      </c>
      <c r="Y27" s="76">
        <f>SUM(X27,R27)</f>
        <v>79304</v>
      </c>
    </row>
    <row r="28" spans="1:25" ht="12.75">
      <c r="A28" s="72">
        <v>15</v>
      </c>
      <c r="B28" s="72">
        <v>14</v>
      </c>
      <c r="C28" s="4" t="s">
        <v>57</v>
      </c>
      <c r="D28" s="4" t="s">
        <v>58</v>
      </c>
      <c r="E28" s="15" t="s">
        <v>51</v>
      </c>
      <c r="F28" s="15" t="s">
        <v>42</v>
      </c>
      <c r="G28" s="37">
        <v>9</v>
      </c>
      <c r="H28" s="37">
        <v>8</v>
      </c>
      <c r="I28" s="24">
        <v>652</v>
      </c>
      <c r="J28" s="24">
        <v>541</v>
      </c>
      <c r="K28" s="22">
        <v>162</v>
      </c>
      <c r="L28" s="22">
        <v>150</v>
      </c>
      <c r="M28" s="64">
        <f>(I28/J28*100)-100</f>
        <v>20.517560073937148</v>
      </c>
      <c r="N28" s="14">
        <f>I28/H28</f>
        <v>81.5</v>
      </c>
      <c r="O28" s="37">
        <v>8</v>
      </c>
      <c r="P28" s="22">
        <v>731</v>
      </c>
      <c r="Q28" s="22">
        <v>673</v>
      </c>
      <c r="R28" s="22">
        <v>191</v>
      </c>
      <c r="S28" s="22">
        <v>196</v>
      </c>
      <c r="T28" s="64">
        <f>(P28/Q28*100)-100</f>
        <v>8.618127786032687</v>
      </c>
      <c r="U28" s="75">
        <v>104804</v>
      </c>
      <c r="V28" s="14">
        <f>P28/O28</f>
        <v>91.375</v>
      </c>
      <c r="W28" s="75">
        <f>SUM(U28,P28)</f>
        <v>105535</v>
      </c>
      <c r="X28" s="77">
        <v>24684</v>
      </c>
      <c r="Y28" s="76">
        <f>SUM(X28,R28)</f>
        <v>24875</v>
      </c>
    </row>
    <row r="29" spans="1:25" ht="12.75">
      <c r="A29" s="72">
        <v>16</v>
      </c>
      <c r="B29" s="51">
        <v>12</v>
      </c>
      <c r="C29" s="87" t="s">
        <v>81</v>
      </c>
      <c r="D29" s="87" t="s">
        <v>81</v>
      </c>
      <c r="E29" s="15" t="s">
        <v>47</v>
      </c>
      <c r="F29" s="15" t="s">
        <v>36</v>
      </c>
      <c r="G29" s="37">
        <v>6</v>
      </c>
      <c r="H29" s="37">
        <v>7</v>
      </c>
      <c r="I29" s="24">
        <v>367</v>
      </c>
      <c r="J29" s="24">
        <v>1033</v>
      </c>
      <c r="K29" s="24">
        <v>83</v>
      </c>
      <c r="L29" s="24">
        <v>217</v>
      </c>
      <c r="M29" s="64">
        <f>(I29/J29*100)-100</f>
        <v>-64.47241045498548</v>
      </c>
      <c r="N29" s="14">
        <f>I29/H29</f>
        <v>52.42857142857143</v>
      </c>
      <c r="O29" s="37">
        <v>7</v>
      </c>
      <c r="P29" s="14">
        <v>611</v>
      </c>
      <c r="Q29" s="14">
        <v>1528</v>
      </c>
      <c r="R29" s="14">
        <v>148</v>
      </c>
      <c r="S29" s="14">
        <v>371</v>
      </c>
      <c r="T29" s="64">
        <f>(P29/Q29*100)-100</f>
        <v>-60.01308900523561</v>
      </c>
      <c r="U29" s="99">
        <v>42970</v>
      </c>
      <c r="V29" s="14">
        <f>P29/O29</f>
        <v>87.28571428571429</v>
      </c>
      <c r="W29" s="75">
        <f>SUM(U29,P29)</f>
        <v>43581</v>
      </c>
      <c r="X29" s="77">
        <v>9873</v>
      </c>
      <c r="Y29" s="76">
        <f>SUM(X29,R29)</f>
        <v>10021</v>
      </c>
    </row>
    <row r="30" spans="1:25" ht="12.75">
      <c r="A30" s="72">
        <v>17</v>
      </c>
      <c r="B30" s="72">
        <v>16</v>
      </c>
      <c r="C30" s="4" t="s">
        <v>52</v>
      </c>
      <c r="D30" s="4" t="s">
        <v>53</v>
      </c>
      <c r="E30" s="15" t="s">
        <v>50</v>
      </c>
      <c r="F30" s="15" t="s">
        <v>45</v>
      </c>
      <c r="G30" s="37">
        <v>17</v>
      </c>
      <c r="H30" s="37">
        <v>22</v>
      </c>
      <c r="I30" s="24">
        <v>335</v>
      </c>
      <c r="J30" s="24">
        <v>300</v>
      </c>
      <c r="K30" s="95">
        <v>58</v>
      </c>
      <c r="L30" s="95">
        <v>55</v>
      </c>
      <c r="M30" s="64">
        <f>(I30/J30*100)-100</f>
        <v>11.666666666666671</v>
      </c>
      <c r="N30" s="14">
        <f>I30/H30</f>
        <v>15.227272727272727</v>
      </c>
      <c r="O30" s="38">
        <v>22</v>
      </c>
      <c r="P30" s="14">
        <v>435</v>
      </c>
      <c r="Q30" s="14">
        <v>408</v>
      </c>
      <c r="R30" s="14">
        <v>78</v>
      </c>
      <c r="S30" s="14">
        <v>101</v>
      </c>
      <c r="T30" s="64">
        <f>(P30/Q30*100)-100</f>
        <v>6.617647058823522</v>
      </c>
      <c r="U30" s="75">
        <v>554464</v>
      </c>
      <c r="V30" s="14">
        <f>P30/O30</f>
        <v>19.772727272727273</v>
      </c>
      <c r="W30" s="75">
        <f>SUM(U30,P30)</f>
        <v>554899</v>
      </c>
      <c r="X30" s="75">
        <v>108801</v>
      </c>
      <c r="Y30" s="76">
        <f>SUM(X30,R30)</f>
        <v>108879</v>
      </c>
    </row>
    <row r="31" spans="1:25" ht="12.75">
      <c r="A31" s="72">
        <v>18</v>
      </c>
      <c r="B31" s="72"/>
      <c r="C31" s="87"/>
      <c r="D31" s="87"/>
      <c r="E31" s="15"/>
      <c r="F31" s="15"/>
      <c r="G31" s="37"/>
      <c r="H31" s="37"/>
      <c r="I31" s="24"/>
      <c r="J31" s="24"/>
      <c r="K31" s="24"/>
      <c r="L31" s="24"/>
      <c r="M31" s="64"/>
      <c r="N31" s="14"/>
      <c r="O31" s="73"/>
      <c r="P31" s="14"/>
      <c r="Q31" s="14"/>
      <c r="R31" s="14"/>
      <c r="S31" s="14"/>
      <c r="T31" s="64"/>
      <c r="U31" s="80"/>
      <c r="V31" s="14"/>
      <c r="W31" s="75"/>
      <c r="X31" s="75"/>
      <c r="Y31" s="76"/>
    </row>
    <row r="32" spans="1:25" ht="12.75">
      <c r="A32" s="72">
        <v>19</v>
      </c>
      <c r="B32" s="72"/>
      <c r="C32" s="4"/>
      <c r="D32" s="4"/>
      <c r="E32" s="15"/>
      <c r="F32" s="15"/>
      <c r="G32" s="37"/>
      <c r="H32" s="37"/>
      <c r="I32" s="14"/>
      <c r="J32" s="14"/>
      <c r="K32" s="22"/>
      <c r="L32" s="22"/>
      <c r="M32" s="64"/>
      <c r="N32" s="14"/>
      <c r="O32" s="73"/>
      <c r="P32" s="14"/>
      <c r="Q32" s="14"/>
      <c r="R32" s="14"/>
      <c r="S32" s="14"/>
      <c r="T32" s="64"/>
      <c r="U32" s="93"/>
      <c r="V32" s="14"/>
      <c r="W32" s="75"/>
      <c r="X32" s="75"/>
      <c r="Y32" s="76"/>
    </row>
    <row r="33" spans="1:25" ht="13.5" thickBot="1">
      <c r="A33" s="50">
        <v>20</v>
      </c>
      <c r="B33" s="72"/>
      <c r="C33" s="4"/>
      <c r="D33" s="4"/>
      <c r="E33" s="15"/>
      <c r="F33" s="15"/>
      <c r="G33" s="37"/>
      <c r="H33" s="37"/>
      <c r="I33" s="14"/>
      <c r="J33" s="14"/>
      <c r="K33" s="14"/>
      <c r="L33" s="14"/>
      <c r="M33" s="64"/>
      <c r="N33" s="14"/>
      <c r="O33" s="73"/>
      <c r="P33" s="14"/>
      <c r="Q33" s="14"/>
      <c r="R33" s="14"/>
      <c r="S33" s="14"/>
      <c r="T33" s="64"/>
      <c r="U33" s="91"/>
      <c r="V33" s="14"/>
      <c r="W33" s="75"/>
      <c r="X33" s="91"/>
      <c r="Y33" s="76"/>
    </row>
    <row r="34" spans="1:25" s="36" customFormat="1" ht="12.75" thickBot="1">
      <c r="A34" s="33"/>
      <c r="B34" s="34"/>
      <c r="C34" s="40" t="s">
        <v>37</v>
      </c>
      <c r="D34" s="40"/>
      <c r="E34" s="34"/>
      <c r="F34" s="34"/>
      <c r="G34" s="34"/>
      <c r="H34" s="34">
        <f>SUM(H14:H33)</f>
        <v>183</v>
      </c>
      <c r="I34" s="31">
        <f>SUM(I14:I33)</f>
        <v>114473</v>
      </c>
      <c r="J34" s="31">
        <v>232940</v>
      </c>
      <c r="K34" s="31">
        <f>SUM(K14:K33)</f>
        <v>22163</v>
      </c>
      <c r="L34" s="31">
        <v>44683</v>
      </c>
      <c r="M34" s="68">
        <f>(I34/J34*100)-100</f>
        <v>-50.85730230960762</v>
      </c>
      <c r="N34" s="32">
        <f>I34/H34</f>
        <v>625.5355191256831</v>
      </c>
      <c r="O34" s="34">
        <f>SUM(O14:O33)</f>
        <v>183</v>
      </c>
      <c r="P34" s="31">
        <f>SUM(P14:P33)</f>
        <v>175903</v>
      </c>
      <c r="Q34" s="31">
        <v>348995</v>
      </c>
      <c r="R34" s="31">
        <f>SUM(R14:R33)</f>
        <v>37452</v>
      </c>
      <c r="S34" s="31">
        <v>70166</v>
      </c>
      <c r="T34" s="68">
        <f>(P34/Q34*100)-100</f>
        <v>-49.597272167223025</v>
      </c>
      <c r="U34" s="78">
        <f>SUM(U14:U33)</f>
        <v>3066750</v>
      </c>
      <c r="V34" s="32">
        <f>P34/O34</f>
        <v>961.2185792349727</v>
      </c>
      <c r="W34" s="92">
        <f>SUM(U34,P34)</f>
        <v>3242653</v>
      </c>
      <c r="X34" s="79">
        <f>SUM(X14:X33)</f>
        <v>652229</v>
      </c>
      <c r="Y34" s="35">
        <f>SUM(Y14:Y33)</f>
        <v>689681</v>
      </c>
    </row>
    <row r="35" spans="9:12" ht="12.75">
      <c r="I35" s="23"/>
      <c r="J35" s="23"/>
      <c r="K35" s="23"/>
      <c r="L35" s="23"/>
    </row>
    <row r="36" ht="12.75">
      <c r="Y36" s="90"/>
    </row>
    <row r="37" spans="3:5" ht="12.75">
      <c r="C37" s="23"/>
      <c r="D37" s="23"/>
      <c r="E37" s="23"/>
    </row>
    <row r="38" spans="3:5" ht="12.75">
      <c r="C38" s="23"/>
      <c r="D38" s="23"/>
      <c r="E38" s="23"/>
    </row>
    <row r="39" spans="3:6" ht="12.75">
      <c r="C39" s="23"/>
      <c r="D39" s="23"/>
      <c r="E39" s="23"/>
      <c r="F39" s="23"/>
    </row>
    <row r="40" spans="3:6" ht="12.75">
      <c r="C40" s="23"/>
      <c r="D40" s="23"/>
      <c r="E40" s="23"/>
      <c r="F40" s="23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7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D8" sqref="D8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6"/>
      <c r="E3" s="86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E4" s="8"/>
      <c r="F4" s="8"/>
      <c r="G4" s="19" t="s">
        <v>2</v>
      </c>
      <c r="H4" s="20"/>
      <c r="I4" s="20"/>
      <c r="J4" s="20"/>
      <c r="K4" s="66" t="str">
        <f>'WEEKLY COMPETITIVE REPORT'!K4</f>
        <v>09 - Sep</v>
      </c>
      <c r="L4" s="20"/>
      <c r="M4" s="62" t="str">
        <f>'WEEKLY COMPETITIVE REPORT'!M4</f>
        <v>11 - Sep</v>
      </c>
      <c r="N4" s="26"/>
      <c r="O4" s="8"/>
      <c r="P4" s="8"/>
      <c r="Q4" s="8"/>
      <c r="R4" s="8"/>
      <c r="S4" s="8"/>
      <c r="T4" s="8"/>
      <c r="U4" s="29"/>
      <c r="V4" s="29"/>
      <c r="W4" s="60" t="s">
        <v>3</v>
      </c>
      <c r="X4" s="61" t="s">
        <v>0</v>
      </c>
      <c r="Y4" s="71">
        <f>'WEEKLY COMPETITIVE REPORT'!Y4</f>
        <v>0.702</v>
      </c>
    </row>
    <row r="5" spans="1:25" s="2" customFormat="1" ht="11.25">
      <c r="A5" s="8"/>
      <c r="B5" s="8"/>
      <c r="C5" s="8" t="s">
        <v>0</v>
      </c>
      <c r="D5" s="8"/>
      <c r="E5" s="88"/>
      <c r="F5" s="8"/>
      <c r="G5" s="3" t="s">
        <v>4</v>
      </c>
      <c r="H5" s="7"/>
      <c r="I5" s="7"/>
      <c r="J5" s="7"/>
      <c r="K5" s="67" t="str">
        <f>'WEEKLY COMPETITIVE REPORT'!K5</f>
        <v>08 - Sep</v>
      </c>
      <c r="L5" s="7"/>
      <c r="M5" s="63" t="str">
        <f>'WEEKLY COMPETITIVE REPORT'!M5</f>
        <v>14 - Sep</v>
      </c>
      <c r="N5" s="26"/>
      <c r="O5" s="8"/>
      <c r="P5" s="8"/>
      <c r="Q5" s="8"/>
      <c r="R5" s="8"/>
      <c r="S5" s="8"/>
      <c r="T5" s="8"/>
      <c r="U5" s="29"/>
      <c r="V5" s="29"/>
      <c r="W5" s="43"/>
      <c r="X5" s="8"/>
      <c r="Y5" s="44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tr">
        <f>'WEEKLY COMPETITIVE REPORT'!H7</f>
        <v>Week </v>
      </c>
      <c r="I7" s="8"/>
      <c r="J7" s="9" t="s">
        <v>7</v>
      </c>
      <c r="K7" s="41">
        <f>'WEEKLY COMPETITIVE REPORT'!K7</f>
        <v>37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27">
        <f>'WEEKLY COMPETITIVE REPORT'!Y8</f>
        <v>40801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44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46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27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50">
        <v>1</v>
      </c>
      <c r="B14" s="4">
        <f>'WEEKLY COMPETITIVE REPORT'!B14</f>
        <v>1</v>
      </c>
      <c r="C14" s="4" t="str">
        <f>'WEEKLY COMPETITIVE REPORT'!C14</f>
        <v>THE SMURFS</v>
      </c>
      <c r="D14" s="4" t="str">
        <f>'WEEKLY COMPETITIVE REPORT'!D14</f>
        <v>SMRKCI 3D</v>
      </c>
      <c r="E14" s="4" t="str">
        <f>'WEEKLY COMPETITIVE REPORT'!E14</f>
        <v>SONY</v>
      </c>
      <c r="F14" s="4" t="str">
        <f>'WEEKLY COMPETITIVE REPORT'!F14</f>
        <v>CF</v>
      </c>
      <c r="G14" s="37">
        <f>'WEEKLY COMPETITIVE REPORT'!G14</f>
        <v>4</v>
      </c>
      <c r="H14" s="37">
        <f>'WEEKLY COMPETITIVE REPORT'!H14</f>
        <v>19</v>
      </c>
      <c r="I14" s="14">
        <f>'WEEKLY COMPETITIVE REPORT'!I14/Y4</f>
        <v>69819.08831908832</v>
      </c>
      <c r="J14" s="14">
        <f>'WEEKLY COMPETITIVE REPORT'!J14/Y4</f>
        <v>111579.77207977208</v>
      </c>
      <c r="K14" s="22">
        <f>'WEEKLY COMPETITIVE REPORT'!K14</f>
        <v>9129</v>
      </c>
      <c r="L14" s="22">
        <f>'WEEKLY COMPETITIVE REPORT'!L14</f>
        <v>14696</v>
      </c>
      <c r="M14" s="64">
        <f>'WEEKLY COMPETITIVE REPORT'!M14</f>
        <v>-37.426751267091376</v>
      </c>
      <c r="N14" s="14">
        <f aca="true" t="shared" si="0" ref="N14:N20">I14/H14</f>
        <v>3674.688858899385</v>
      </c>
      <c r="O14" s="37">
        <f>'WEEKLY COMPETITIVE REPORT'!O14</f>
        <v>19</v>
      </c>
      <c r="P14" s="14">
        <f>'WEEKLY COMPETITIVE REPORT'!P14/Y4</f>
        <v>100507.12250712252</v>
      </c>
      <c r="Q14" s="14">
        <f>'WEEKLY COMPETITIVE REPORT'!Q14/Y4</f>
        <v>180645.29914529916</v>
      </c>
      <c r="R14" s="22">
        <f>'WEEKLY COMPETITIVE REPORT'!R14</f>
        <v>14260</v>
      </c>
      <c r="S14" s="22">
        <f>'WEEKLY COMPETITIVE REPORT'!S14</f>
        <v>27156</v>
      </c>
      <c r="T14" s="64">
        <f>'WEEKLY COMPETITIVE REPORT'!T14</f>
        <v>-44.362171070789266</v>
      </c>
      <c r="U14" s="14">
        <f>'WEEKLY COMPETITIVE REPORT'!U14/Y4</f>
        <v>982991.452991453</v>
      </c>
      <c r="V14" s="14">
        <f aca="true" t="shared" si="1" ref="V14:V20">P14/O14</f>
        <v>5289.848553006448</v>
      </c>
      <c r="W14" s="25">
        <f aca="true" t="shared" si="2" ref="W14:W20">P14+U14</f>
        <v>1083498.5754985756</v>
      </c>
      <c r="X14" s="22">
        <f>'WEEKLY COMPETITIVE REPORT'!X14</f>
        <v>144907</v>
      </c>
      <c r="Y14" s="56">
        <f>'WEEKLY COMPETITIVE REPORT'!Y14</f>
        <v>159167</v>
      </c>
    </row>
    <row r="15" spans="1:25" ht="12.75">
      <c r="A15" s="50">
        <v>2</v>
      </c>
      <c r="B15" s="4" t="str">
        <f>'WEEKLY COMPETITIVE REPORT'!B15</f>
        <v>New</v>
      </c>
      <c r="C15" s="4" t="str">
        <f>'WEEKLY COMPETITIVE REPORT'!C15</f>
        <v>CRAZY, STUPID, LOVE</v>
      </c>
      <c r="D15" s="4" t="str">
        <f>'WEEKLY COMPETITIVE REPORT'!D15</f>
        <v>TA NORA LJUBEZEN</v>
      </c>
      <c r="E15" s="4" t="str">
        <f>'WEEKLY COMPETITIVE REPORT'!E15</f>
        <v>WB</v>
      </c>
      <c r="F15" s="4" t="str">
        <f>'WEEKLY COMPETITIVE REPORT'!F15</f>
        <v>Blitz</v>
      </c>
      <c r="G15" s="37">
        <f>'WEEKLY COMPETITIVE REPORT'!G15</f>
        <v>1</v>
      </c>
      <c r="H15" s="37">
        <f>'WEEKLY COMPETITIVE REPORT'!H15</f>
        <v>8</v>
      </c>
      <c r="I15" s="14">
        <f>'WEEKLY COMPETITIVE REPORT'!I15/Y4</f>
        <v>20143.874643874646</v>
      </c>
      <c r="J15" s="14">
        <f>'WEEKLY COMPETITIVE REPORT'!J15/Y4</f>
        <v>0</v>
      </c>
      <c r="K15" s="22">
        <f>'WEEKLY COMPETITIVE REPORT'!K15</f>
        <v>2861</v>
      </c>
      <c r="L15" s="22">
        <f>'WEEKLY COMPETITIVE REPORT'!L15</f>
        <v>0</v>
      </c>
      <c r="M15" s="64">
        <f>'WEEKLY COMPETITIVE REPORT'!M15</f>
        <v>0</v>
      </c>
      <c r="N15" s="14">
        <f t="shared" si="0"/>
        <v>2517.9843304843307</v>
      </c>
      <c r="O15" s="37">
        <f>'WEEKLY COMPETITIVE REPORT'!O15</f>
        <v>8</v>
      </c>
      <c r="P15" s="14">
        <f>'WEEKLY COMPETITIVE REPORT'!P15/Y4</f>
        <v>36378.91737891738</v>
      </c>
      <c r="Q15" s="14">
        <f>'WEEKLY COMPETITIVE REPORT'!Q15/Y4</f>
        <v>0</v>
      </c>
      <c r="R15" s="22">
        <f>'WEEKLY COMPETITIVE REPORT'!R15</f>
        <v>5909</v>
      </c>
      <c r="S15" s="22">
        <f>'WEEKLY COMPETITIVE REPORT'!S15</f>
        <v>0</v>
      </c>
      <c r="T15" s="64">
        <f>'WEEKLY COMPETITIVE REPORT'!T15</f>
        <v>0</v>
      </c>
      <c r="U15" s="14">
        <f>'WEEKLY COMPETITIVE REPORT'!U15/Y4</f>
        <v>2461.538461538462</v>
      </c>
      <c r="V15" s="14">
        <f t="shared" si="1"/>
        <v>4547.3646723646725</v>
      </c>
      <c r="W15" s="25">
        <f t="shared" si="2"/>
        <v>38840.45584045584</v>
      </c>
      <c r="X15" s="22">
        <f>'WEEKLY COMPETITIVE REPORT'!X15</f>
        <v>506</v>
      </c>
      <c r="Y15" s="56">
        <f>'WEEKLY COMPETITIVE REPORT'!Y15</f>
        <v>6415</v>
      </c>
    </row>
    <row r="16" spans="1:25" ht="12.75">
      <c r="A16" s="50">
        <v>3</v>
      </c>
      <c r="B16" s="4">
        <f>'WEEKLY COMPETITIVE REPORT'!B16</f>
        <v>2</v>
      </c>
      <c r="C16" s="4" t="str">
        <f>'WEEKLY COMPETITIVE REPORT'!C16</f>
        <v>FINAL DESTINATION 5</v>
      </c>
      <c r="D16" s="4" t="str">
        <f>'WEEKLY COMPETITIVE REPORT'!D16</f>
        <v>BREZ POVRATKA 5</v>
      </c>
      <c r="E16" s="4" t="str">
        <f>'WEEKLY COMPETITIVE REPORT'!E16</f>
        <v>WB</v>
      </c>
      <c r="F16" s="4" t="str">
        <f>'WEEKLY COMPETITIVE REPORT'!F16</f>
        <v>Blitz</v>
      </c>
      <c r="G16" s="37">
        <f>'WEEKLY COMPETITIVE REPORT'!G16</f>
        <v>2</v>
      </c>
      <c r="H16" s="37">
        <f>'WEEKLY COMPETITIVE REPORT'!H16</f>
        <v>13</v>
      </c>
      <c r="I16" s="14">
        <f>'WEEKLY COMPETITIVE REPORT'!I16/Y4</f>
        <v>23314.814814814818</v>
      </c>
      <c r="J16" s="14">
        <f>'WEEKLY COMPETITIVE REPORT'!J16/Y4</f>
        <v>28273.504273504273</v>
      </c>
      <c r="K16" s="22">
        <f>'WEEKLY COMPETITIVE REPORT'!K16</f>
        <v>2930</v>
      </c>
      <c r="L16" s="22">
        <f>'WEEKLY COMPETITIVE REPORT'!L16</f>
        <v>3564</v>
      </c>
      <c r="M16" s="64">
        <f>'WEEKLY COMPETITIVE REPORT'!M16</f>
        <v>-17.538291011688827</v>
      </c>
      <c r="N16" s="14">
        <f t="shared" si="0"/>
        <v>1793.4472934472938</v>
      </c>
      <c r="O16" s="37">
        <f>'WEEKLY COMPETITIVE REPORT'!O16</f>
        <v>13</v>
      </c>
      <c r="P16" s="14">
        <f>'WEEKLY COMPETITIVE REPORT'!P16/Y4</f>
        <v>34582.62108262109</v>
      </c>
      <c r="Q16" s="14">
        <f>'WEEKLY COMPETITIVE REPORT'!Q16/Y4</f>
        <v>47219.37321937322</v>
      </c>
      <c r="R16" s="22">
        <f>'WEEKLY COMPETITIVE REPORT'!R16</f>
        <v>4814</v>
      </c>
      <c r="S16" s="22">
        <f>'WEEKLY COMPETITIVE REPORT'!S16</f>
        <v>6882</v>
      </c>
      <c r="T16" s="64">
        <f>'WEEKLY COMPETITIVE REPORT'!T16</f>
        <v>-26.76179558344394</v>
      </c>
      <c r="U16" s="14">
        <f>'WEEKLY COMPETITIVE REPORT'!U16/Y4</f>
        <v>49349.00284900285</v>
      </c>
      <c r="V16" s="14">
        <f t="shared" si="1"/>
        <v>2660.2016217400837</v>
      </c>
      <c r="W16" s="25">
        <f t="shared" si="2"/>
        <v>83931.62393162394</v>
      </c>
      <c r="X16" s="22">
        <f>'WEEKLY COMPETITIVE REPORT'!X16</f>
        <v>7160</v>
      </c>
      <c r="Y16" s="56">
        <f>'WEEKLY COMPETITIVE REPORT'!Y16</f>
        <v>11974</v>
      </c>
    </row>
    <row r="17" spans="1:25" ht="12.75">
      <c r="A17" s="50">
        <v>4</v>
      </c>
      <c r="B17" s="4" t="str">
        <f>'WEEKLY COMPETITIVE REPORT'!B17</f>
        <v>New</v>
      </c>
      <c r="C17" s="4" t="str">
        <f>'WEEKLY COMPETITIVE REPORT'!C17</f>
        <v>ZOOKEEPER</v>
      </c>
      <c r="D17" s="4" t="str">
        <f>'WEEKLY COMPETITIVE REPORT'!D17</f>
        <v>OSRKBNIK</v>
      </c>
      <c r="E17" s="4" t="str">
        <f>'WEEKLY COMPETITIVE REPORT'!E17</f>
        <v>SONY</v>
      </c>
      <c r="F17" s="4" t="str">
        <f>'WEEKLY COMPETITIVE REPORT'!F17</f>
        <v>CF</v>
      </c>
      <c r="G17" s="37">
        <f>'WEEKLY COMPETITIVE REPORT'!G17</f>
        <v>1</v>
      </c>
      <c r="H17" s="37">
        <f>'WEEKLY COMPETITIVE REPORT'!H17</f>
        <v>7</v>
      </c>
      <c r="I17" s="14">
        <f>'WEEKLY COMPETITIVE REPORT'!I17/Y4</f>
        <v>11901.709401709402</v>
      </c>
      <c r="J17" s="14">
        <f>'WEEKLY COMPETITIVE REPORT'!J17/Y4</f>
        <v>0</v>
      </c>
      <c r="K17" s="22">
        <f>'WEEKLY COMPETITIVE REPORT'!K17</f>
        <v>1729</v>
      </c>
      <c r="L17" s="22">
        <f>'WEEKLY COMPETITIVE REPORT'!L17</f>
        <v>0</v>
      </c>
      <c r="M17" s="64">
        <f>'WEEKLY COMPETITIVE REPORT'!M17</f>
        <v>0</v>
      </c>
      <c r="N17" s="14">
        <f t="shared" si="0"/>
        <v>1700.2442002442003</v>
      </c>
      <c r="O17" s="37">
        <f>'WEEKLY COMPETITIVE REPORT'!O17</f>
        <v>7</v>
      </c>
      <c r="P17" s="14">
        <f>'WEEKLY COMPETITIVE REPORT'!P17/Y4</f>
        <v>17740.74074074074</v>
      </c>
      <c r="Q17" s="14">
        <f>'WEEKLY COMPETITIVE REPORT'!Q17/Y4</f>
        <v>0</v>
      </c>
      <c r="R17" s="22">
        <f>'WEEKLY COMPETITIVE REPORT'!R17</f>
        <v>2878</v>
      </c>
      <c r="S17" s="22">
        <f>'WEEKLY COMPETITIVE REPORT'!S17</f>
        <v>0</v>
      </c>
      <c r="T17" s="64">
        <f>'WEEKLY COMPETITIVE REPORT'!T17</f>
        <v>0</v>
      </c>
      <c r="U17" s="14">
        <f>'WEEKLY COMPETITIVE REPORT'!U17/Y4</f>
        <v>1112.5356125356127</v>
      </c>
      <c r="V17" s="14">
        <f t="shared" si="1"/>
        <v>2534.3915343915346</v>
      </c>
      <c r="W17" s="25">
        <f t="shared" si="2"/>
        <v>18853.276353276353</v>
      </c>
      <c r="X17" s="22">
        <f>'WEEKLY COMPETITIVE REPORT'!X17</f>
        <v>162</v>
      </c>
      <c r="Y17" s="56">
        <f>'WEEKLY COMPETITIVE REPORT'!Y17</f>
        <v>3040</v>
      </c>
    </row>
    <row r="18" spans="1:25" ht="13.5" customHeight="1">
      <c r="A18" s="50">
        <v>5</v>
      </c>
      <c r="B18" s="4">
        <f>'WEEKLY COMPETITIVE REPORT'!B18</f>
        <v>3</v>
      </c>
      <c r="C18" s="4" t="str">
        <f>'WEEKLY COMPETITIVE REPORT'!C18</f>
        <v>BAD TEACHER</v>
      </c>
      <c r="D18" s="4" t="str">
        <f>'WEEKLY COMPETITIVE REPORT'!D18</f>
        <v>HUDA UČITELJICA</v>
      </c>
      <c r="E18" s="4" t="str">
        <f>'WEEKLY COMPETITIVE REPORT'!E18</f>
        <v>SONY</v>
      </c>
      <c r="F18" s="4" t="str">
        <f>'WEEKLY COMPETITIVE REPORT'!F18</f>
        <v>CF</v>
      </c>
      <c r="G18" s="37">
        <f>'WEEKLY COMPETITIVE REPORT'!G18</f>
        <v>3</v>
      </c>
      <c r="H18" s="37">
        <f>'WEEKLY COMPETITIVE REPORT'!H18</f>
        <v>8</v>
      </c>
      <c r="I18" s="14">
        <f>'WEEKLY COMPETITIVE REPORT'!I18/Y4</f>
        <v>10263.532763532765</v>
      </c>
      <c r="J18" s="14">
        <f>'WEEKLY COMPETITIVE REPORT'!J18/Y4</f>
        <v>17653.846153846156</v>
      </c>
      <c r="K18" s="22">
        <f>'WEEKLY COMPETITIVE REPORT'!K18</f>
        <v>1466</v>
      </c>
      <c r="L18" s="22">
        <f>'WEEKLY COMPETITIVE REPORT'!L18</f>
        <v>2538</v>
      </c>
      <c r="M18" s="64">
        <f>'WEEKLY COMPETITIVE REPORT'!M18</f>
        <v>-41.86234164447672</v>
      </c>
      <c r="N18" s="14">
        <f t="shared" si="0"/>
        <v>1282.9415954415956</v>
      </c>
      <c r="O18" s="37">
        <f>'WEEKLY COMPETITIVE REPORT'!O18</f>
        <v>8</v>
      </c>
      <c r="P18" s="14">
        <f>'WEEKLY COMPETITIVE REPORT'!P18/Y4</f>
        <v>15092.592592592593</v>
      </c>
      <c r="Q18" s="14">
        <f>'WEEKLY COMPETITIVE REPORT'!Q18/Y4</f>
        <v>27954.415954415956</v>
      </c>
      <c r="R18" s="22">
        <f>'WEEKLY COMPETITIVE REPORT'!R18</f>
        <v>2363</v>
      </c>
      <c r="S18" s="22">
        <f>'WEEKLY COMPETITIVE REPORT'!S18</f>
        <v>4647</v>
      </c>
      <c r="T18" s="64">
        <f>'WEEKLY COMPETITIVE REPORT'!T18</f>
        <v>-46.00998777007745</v>
      </c>
      <c r="U18" s="14">
        <f>'WEEKLY COMPETITIVE REPORT'!U18/Y4</f>
        <v>84784.90028490029</v>
      </c>
      <c r="V18" s="14">
        <f t="shared" si="1"/>
        <v>1886.5740740740741</v>
      </c>
      <c r="W18" s="25">
        <f t="shared" si="2"/>
        <v>99877.49287749288</v>
      </c>
      <c r="X18" s="22">
        <f>'WEEKLY COMPETITIVE REPORT'!X18</f>
        <v>14055</v>
      </c>
      <c r="Y18" s="56">
        <f>'WEEKLY COMPETITIVE REPORT'!Y18</f>
        <v>16418</v>
      </c>
    </row>
    <row r="19" spans="1:25" ht="12.75">
      <c r="A19" s="50">
        <v>6</v>
      </c>
      <c r="B19" s="4">
        <f>'WEEKLY COMPETITIVE REPORT'!B19</f>
        <v>4</v>
      </c>
      <c r="C19" s="4" t="str">
        <f>'WEEKLY COMPETITIVE REPORT'!C19</f>
        <v>CHANGE UP</v>
      </c>
      <c r="D19" s="4" t="str">
        <f>'WEEKLY COMPETITIVE REPORT'!D19</f>
        <v>ZAMENJAVA</v>
      </c>
      <c r="E19" s="4" t="str">
        <f>'WEEKLY COMPETITIVE REPORT'!E19</f>
        <v>UNI</v>
      </c>
      <c r="F19" s="4" t="str">
        <f>'WEEKLY COMPETITIVE REPORT'!F19</f>
        <v>Karantanija</v>
      </c>
      <c r="G19" s="37">
        <f>'WEEKLY COMPETITIVE REPORT'!G19</f>
        <v>5</v>
      </c>
      <c r="H19" s="37">
        <f>'WEEKLY COMPETITIVE REPORT'!H19</f>
        <v>8</v>
      </c>
      <c r="I19" s="14">
        <f>'WEEKLY COMPETITIVE REPORT'!I19/Y4</f>
        <v>7894.586894586895</v>
      </c>
      <c r="J19" s="14">
        <f>'WEEKLY COMPETITIVE REPORT'!J19/Y4</f>
        <v>13160.968660968661</v>
      </c>
      <c r="K19" s="22">
        <f>'WEEKLY COMPETITIVE REPORT'!K19</f>
        <v>1150</v>
      </c>
      <c r="L19" s="22">
        <f>'WEEKLY COMPETITIVE REPORT'!L19</f>
        <v>1856</v>
      </c>
      <c r="M19" s="64">
        <f>'WEEKLY COMPETITIVE REPORT'!M19</f>
        <v>-40.01515315510337</v>
      </c>
      <c r="N19" s="14">
        <f t="shared" si="0"/>
        <v>986.8233618233619</v>
      </c>
      <c r="O19" s="37">
        <f>'WEEKLY COMPETITIVE REPORT'!O19</f>
        <v>8</v>
      </c>
      <c r="P19" s="14">
        <f>'WEEKLY COMPETITIVE REPORT'!P19/Y4</f>
        <v>12625.356125356126</v>
      </c>
      <c r="Q19" s="14">
        <f>'WEEKLY COMPETITIVE REPORT'!Q19/Y4</f>
        <v>21111.111111111113</v>
      </c>
      <c r="R19" s="22">
        <f>'WEEKLY COMPETITIVE REPORT'!R19</f>
        <v>2055</v>
      </c>
      <c r="S19" s="22">
        <f>'WEEKLY COMPETITIVE REPORT'!S19</f>
        <v>3448</v>
      </c>
      <c r="T19" s="64">
        <f>'WEEKLY COMPETITIVE REPORT'!T19</f>
        <v>-40.19568151147098</v>
      </c>
      <c r="U19" s="14">
        <f>'WEEKLY COMPETITIVE REPORT'!U19/Y4</f>
        <v>150017.09401709403</v>
      </c>
      <c r="V19" s="14">
        <f t="shared" si="1"/>
        <v>1578.1695156695157</v>
      </c>
      <c r="W19" s="25">
        <f t="shared" si="2"/>
        <v>162642.45014245017</v>
      </c>
      <c r="X19" s="22">
        <f>'WEEKLY COMPETITIVE REPORT'!X19</f>
        <v>24434</v>
      </c>
      <c r="Y19" s="56">
        <f>'WEEKLY COMPETITIVE REPORT'!Y19</f>
        <v>26489</v>
      </c>
    </row>
    <row r="20" spans="1:25" ht="12.75">
      <c r="A20" s="51">
        <v>7</v>
      </c>
      <c r="B20" s="4">
        <f>'WEEKLY COMPETITIVE REPORT'!B20</f>
        <v>5</v>
      </c>
      <c r="C20" s="4" t="str">
        <f>'WEEKLY COMPETITIVE REPORT'!C20</f>
        <v>TREE OF LIFE</v>
      </c>
      <c r="D20" s="4" t="str">
        <f>'WEEKLY COMPETITIVE REPORT'!D20</f>
        <v>DREVO ŽIVLJENJA</v>
      </c>
      <c r="E20" s="4" t="str">
        <f>'WEEKLY COMPETITIVE REPORT'!E20</f>
        <v>IND</v>
      </c>
      <c r="F20" s="4" t="str">
        <f>'WEEKLY COMPETITIVE REPORT'!F20</f>
        <v>Blitz</v>
      </c>
      <c r="G20" s="37">
        <f>'WEEKLY COMPETITIVE REPORT'!G20</f>
        <v>3</v>
      </c>
      <c r="H20" s="37">
        <f>'WEEKLY COMPETITIVE REPORT'!H20</f>
        <v>1</v>
      </c>
      <c r="I20" s="14">
        <f>'WEEKLY COMPETITIVE REPORT'!I20/Y4</f>
        <v>3052.706552706553</v>
      </c>
      <c r="J20" s="14">
        <f>'WEEKLY COMPETITIVE REPORT'!J20/Y4</f>
        <v>4415.954415954417</v>
      </c>
      <c r="K20" s="22">
        <f>'WEEKLY COMPETITIVE REPORT'!K20</f>
        <v>449</v>
      </c>
      <c r="L20" s="22">
        <f>'WEEKLY COMPETITIVE REPORT'!L20</f>
        <v>658</v>
      </c>
      <c r="M20" s="64">
        <f>'WEEKLY COMPETITIVE REPORT'!M20</f>
        <v>-30.870967741935488</v>
      </c>
      <c r="N20" s="14">
        <f t="shared" si="0"/>
        <v>3052.706552706553</v>
      </c>
      <c r="O20" s="37">
        <f>'WEEKLY COMPETITIVE REPORT'!O20</f>
        <v>1</v>
      </c>
      <c r="P20" s="14">
        <f>'WEEKLY COMPETITIVE REPORT'!P20/Y4</f>
        <v>7235.042735042735</v>
      </c>
      <c r="Q20" s="14">
        <f>'WEEKLY COMPETITIVE REPORT'!Q20/Y4</f>
        <v>10542.735042735043</v>
      </c>
      <c r="R20" s="22">
        <f>'WEEKLY COMPETITIVE REPORT'!R20</f>
        <v>1110</v>
      </c>
      <c r="S20" s="22">
        <f>'WEEKLY COMPETITIVE REPORT'!S20</f>
        <v>1628</v>
      </c>
      <c r="T20" s="64">
        <f>'WEEKLY COMPETITIVE REPORT'!T20</f>
        <v>-31.374138629914867</v>
      </c>
      <c r="U20" s="14">
        <f>'WEEKLY COMPETITIVE REPORT'!U20/Y4</f>
        <v>25663.817663817666</v>
      </c>
      <c r="V20" s="14">
        <f t="shared" si="1"/>
        <v>7235.042735042735</v>
      </c>
      <c r="W20" s="25">
        <f t="shared" si="2"/>
        <v>32898.8603988604</v>
      </c>
      <c r="X20" s="22">
        <f>'WEEKLY COMPETITIVE REPORT'!X20</f>
        <v>4219</v>
      </c>
      <c r="Y20" s="56">
        <f>'WEEKLY COMPETITIVE REPORT'!Y20</f>
        <v>5329</v>
      </c>
    </row>
    <row r="21" spans="1:25" ht="12.75">
      <c r="A21" s="50">
        <v>8</v>
      </c>
      <c r="B21" s="4">
        <f>'WEEKLY COMPETITIVE REPORT'!B21</f>
        <v>8</v>
      </c>
      <c r="C21" s="4" t="str">
        <f>'WEEKLY COMPETITIVE REPORT'!C21</f>
        <v>HORRIBLE BOSSES</v>
      </c>
      <c r="D21" s="4" t="str">
        <f>'WEEKLY COMPETITIVE REPORT'!D21</f>
        <v>KAKO SE ZNEBITI ŠEFA?</v>
      </c>
      <c r="E21" s="4" t="str">
        <f>'WEEKLY COMPETITIVE REPORT'!E21</f>
        <v>WB</v>
      </c>
      <c r="F21" s="4" t="str">
        <f>'WEEKLY COMPETITIVE REPORT'!F21</f>
        <v>Blitz</v>
      </c>
      <c r="G21" s="37">
        <f>'WEEKLY COMPETITIVE REPORT'!G21</f>
        <v>7</v>
      </c>
      <c r="H21" s="37">
        <f>'WEEKLY COMPETITIVE REPORT'!H21</f>
        <v>9</v>
      </c>
      <c r="I21" s="14">
        <f>'WEEKLY COMPETITIVE REPORT'!I21/Y4</f>
        <v>3405.9829059829062</v>
      </c>
      <c r="J21" s="14">
        <f>'WEEKLY COMPETITIVE REPORT'!J21/Y4</f>
        <v>4538.461538461539</v>
      </c>
      <c r="K21" s="22">
        <f>'WEEKLY COMPETITIVE REPORT'!K21</f>
        <v>491</v>
      </c>
      <c r="L21" s="22">
        <f>'WEEKLY COMPETITIVE REPORT'!L21</f>
        <v>643</v>
      </c>
      <c r="M21" s="64">
        <f>'WEEKLY COMPETITIVE REPORT'!M21</f>
        <v>-24.95291902071564</v>
      </c>
      <c r="N21" s="14">
        <f aca="true" t="shared" si="3" ref="N21:N33">I21/H21</f>
        <v>378.4425451092118</v>
      </c>
      <c r="O21" s="37">
        <f>'WEEKLY COMPETITIVE REPORT'!O21</f>
        <v>9</v>
      </c>
      <c r="P21" s="14">
        <f>'WEEKLY COMPETITIVE REPORT'!P21/Y4</f>
        <v>5556.980056980057</v>
      </c>
      <c r="Q21" s="14">
        <f>'WEEKLY COMPETITIVE REPORT'!Q21/Y4</f>
        <v>6737.891737891739</v>
      </c>
      <c r="R21" s="22">
        <f>'WEEKLY COMPETITIVE REPORT'!R21</f>
        <v>854</v>
      </c>
      <c r="S21" s="22">
        <f>'WEEKLY COMPETITIVE REPORT'!S21</f>
        <v>1050</v>
      </c>
      <c r="T21" s="64">
        <f>'WEEKLY COMPETITIVE REPORT'!T21</f>
        <v>-17.526427061310784</v>
      </c>
      <c r="U21" s="14">
        <f>'WEEKLY COMPETITIVE REPORT'!U21/Y4</f>
        <v>201038.46153846156</v>
      </c>
      <c r="V21" s="14">
        <f aca="true" t="shared" si="4" ref="V21:V33">P21/O21</f>
        <v>617.4422285533396</v>
      </c>
      <c r="W21" s="25">
        <f aca="true" t="shared" si="5" ref="W21:W33">P21+U21</f>
        <v>206595.4415954416</v>
      </c>
      <c r="X21" s="22">
        <f>'WEEKLY COMPETITIVE REPORT'!X21</f>
        <v>32302</v>
      </c>
      <c r="Y21" s="56">
        <f>'WEEKLY COMPETITIVE REPORT'!Y21</f>
        <v>33156</v>
      </c>
    </row>
    <row r="22" spans="1:25" ht="12.75">
      <c r="A22" s="50">
        <v>9</v>
      </c>
      <c r="B22" s="4">
        <f>'WEEKLY COMPETITIVE REPORT'!B22</f>
        <v>9</v>
      </c>
      <c r="C22" s="4" t="str">
        <f>'WEEKLY COMPETITIVE REPORT'!C22</f>
        <v>JANE EYRE</v>
      </c>
      <c r="D22" s="4" t="str">
        <f>'WEEKLY COMPETITIVE REPORT'!D22</f>
        <v>JANE EYRE</v>
      </c>
      <c r="E22" s="4" t="str">
        <f>'WEEKLY COMPETITIVE REPORT'!E22</f>
        <v>IND</v>
      </c>
      <c r="F22" s="4" t="str">
        <f>'WEEKLY COMPETITIVE REPORT'!F22</f>
        <v>Cinemania</v>
      </c>
      <c r="G22" s="37">
        <f>'WEEKLY COMPETITIVE REPORT'!G22</f>
        <v>3</v>
      </c>
      <c r="H22" s="37">
        <f>'WEEKLY COMPETITIVE REPORT'!H22</f>
        <v>2</v>
      </c>
      <c r="I22" s="14">
        <f>'WEEKLY COMPETITIVE REPORT'!I22/Y4</f>
        <v>2178.062678062678</v>
      </c>
      <c r="J22" s="14">
        <f>'WEEKLY COMPETITIVE REPORT'!J22/Y4</f>
        <v>3203.703703703704</v>
      </c>
      <c r="K22" s="22">
        <f>'WEEKLY COMPETITIVE REPORT'!K22</f>
        <v>279</v>
      </c>
      <c r="L22" s="22">
        <f>'WEEKLY COMPETITIVE REPORT'!L22</f>
        <v>411</v>
      </c>
      <c r="M22" s="64">
        <f>'WEEKLY COMPETITIVE REPORT'!M22</f>
        <v>-32.01422854602045</v>
      </c>
      <c r="N22" s="14">
        <f t="shared" si="3"/>
        <v>1089.031339031339</v>
      </c>
      <c r="O22" s="37">
        <f>'WEEKLY COMPETITIVE REPORT'!O22</f>
        <v>2</v>
      </c>
      <c r="P22" s="14">
        <f>'WEEKLY COMPETITIVE REPORT'!P22/Y4</f>
        <v>4532.7635327635335</v>
      </c>
      <c r="Q22" s="14">
        <f>'WEEKLY COMPETITIVE REPORT'!Q22/Y4</f>
        <v>5497.150997150998</v>
      </c>
      <c r="R22" s="22">
        <f>'WEEKLY COMPETITIVE REPORT'!R22</f>
        <v>631</v>
      </c>
      <c r="S22" s="22">
        <f>'WEEKLY COMPETITIVE REPORT'!S22</f>
        <v>808</v>
      </c>
      <c r="T22" s="64">
        <f>'WEEKLY COMPETITIVE REPORT'!T22</f>
        <v>-17.54340502720912</v>
      </c>
      <c r="U22" s="14">
        <f>'WEEKLY COMPETITIVE REPORT'!U22/Y4</f>
        <v>17660.96866096866</v>
      </c>
      <c r="V22" s="14">
        <f t="shared" si="4"/>
        <v>2266.3817663817667</v>
      </c>
      <c r="W22" s="25">
        <f t="shared" si="5"/>
        <v>22193.732193732194</v>
      </c>
      <c r="X22" s="22">
        <f>'WEEKLY COMPETITIVE REPORT'!X22</f>
        <v>2626</v>
      </c>
      <c r="Y22" s="56">
        <f>'WEEKLY COMPETITIVE REPORT'!Y22</f>
        <v>3257</v>
      </c>
    </row>
    <row r="23" spans="1:25" ht="12.75">
      <c r="A23" s="50">
        <v>10</v>
      </c>
      <c r="B23" s="4">
        <f>'WEEKLY COMPETITIVE REPORT'!B23</f>
        <v>6</v>
      </c>
      <c r="C23" s="4" t="str">
        <f>'WEEKLY COMPETITIVE REPORT'!C23</f>
        <v>COWBOYS AND ALIENS</v>
      </c>
      <c r="D23" s="4" t="str">
        <f>'WEEKLY COMPETITIVE REPORT'!D23</f>
        <v>KAVBOJCI IN VESOLJCI</v>
      </c>
      <c r="E23" s="4" t="str">
        <f>'WEEKLY COMPETITIVE REPORT'!E23</f>
        <v>PAR</v>
      </c>
      <c r="F23" s="4" t="str">
        <f>'WEEKLY COMPETITIVE REPORT'!F23</f>
        <v>Karantanija</v>
      </c>
      <c r="G23" s="37">
        <f>'WEEKLY COMPETITIVE REPORT'!G23</f>
        <v>4</v>
      </c>
      <c r="H23" s="37">
        <f>'WEEKLY COMPETITIVE REPORT'!H23</f>
        <v>7</v>
      </c>
      <c r="I23" s="14">
        <f>'WEEKLY COMPETITIVE REPORT'!I23/Y4</f>
        <v>2752.1367521367524</v>
      </c>
      <c r="J23" s="14">
        <f>'WEEKLY COMPETITIVE REPORT'!J23/Y4</f>
        <v>5440.17094017094</v>
      </c>
      <c r="K23" s="22">
        <f>'WEEKLY COMPETITIVE REPORT'!K23</f>
        <v>410</v>
      </c>
      <c r="L23" s="22">
        <f>'WEEKLY COMPETITIVE REPORT'!L23</f>
        <v>763</v>
      </c>
      <c r="M23" s="64">
        <f>'WEEKLY COMPETITIVE REPORT'!M23</f>
        <v>-49.41084053417125</v>
      </c>
      <c r="N23" s="14">
        <f t="shared" si="3"/>
        <v>393.1623931623932</v>
      </c>
      <c r="O23" s="37">
        <f>'WEEKLY COMPETITIVE REPORT'!O23</f>
        <v>7</v>
      </c>
      <c r="P23" s="14">
        <f>'WEEKLY COMPETITIVE REPORT'!P23/Y4</f>
        <v>4091.1680911680915</v>
      </c>
      <c r="Q23" s="14">
        <f>'WEEKLY COMPETITIVE REPORT'!Q23/Y4</f>
        <v>8777.77777777778</v>
      </c>
      <c r="R23" s="22">
        <f>'WEEKLY COMPETITIVE REPORT'!R23</f>
        <v>664</v>
      </c>
      <c r="S23" s="22">
        <f>'WEEKLY COMPETITIVE REPORT'!S23</f>
        <v>1425</v>
      </c>
      <c r="T23" s="64">
        <f>'WEEKLY COMPETITIVE REPORT'!T23</f>
        <v>-53.39175592340149</v>
      </c>
      <c r="U23" s="14">
        <f>'WEEKLY COMPETITIVE REPORT'!U23/Y4</f>
        <v>44290.5982905983</v>
      </c>
      <c r="V23" s="14">
        <f t="shared" si="4"/>
        <v>584.4525844525845</v>
      </c>
      <c r="W23" s="25">
        <f t="shared" si="5"/>
        <v>48381.766381766385</v>
      </c>
      <c r="X23" s="22">
        <f>'WEEKLY COMPETITIVE REPORT'!X23</f>
        <v>7280</v>
      </c>
      <c r="Y23" s="56">
        <f>'WEEKLY COMPETITIVE REPORT'!Y23</f>
        <v>7944</v>
      </c>
    </row>
    <row r="24" spans="1:25" ht="12.75">
      <c r="A24" s="50">
        <v>11</v>
      </c>
      <c r="B24" s="4">
        <f>'WEEKLY COMPETITIVE REPORT'!B24</f>
        <v>7</v>
      </c>
      <c r="C24" s="4" t="str">
        <f>'WEEKLY COMPETITIVE REPORT'!C24</f>
        <v>RISE OF THE PLANET OF THE APES</v>
      </c>
      <c r="D24" s="4" t="str">
        <f>'WEEKLY COMPETITIVE REPORT'!D24</f>
        <v>VZPON PLANETA OPIC</v>
      </c>
      <c r="E24" s="4" t="str">
        <f>'WEEKLY COMPETITIVE REPORT'!E24</f>
        <v>FOX</v>
      </c>
      <c r="F24" s="4" t="str">
        <f>'WEEKLY COMPETITIVE REPORT'!F24</f>
        <v>Blitz</v>
      </c>
      <c r="G24" s="37">
        <f>'WEEKLY COMPETITIVE REPORT'!G24</f>
        <v>6</v>
      </c>
      <c r="H24" s="37">
        <f>'WEEKLY COMPETITIVE REPORT'!H24</f>
        <v>8</v>
      </c>
      <c r="I24" s="14">
        <f>'WEEKLY COMPETITIVE REPORT'!I24/Y4</f>
        <v>2098.2905982905986</v>
      </c>
      <c r="J24" s="14">
        <f>'WEEKLY COMPETITIVE REPORT'!J24/Y4</f>
        <v>5148.148148148149</v>
      </c>
      <c r="K24" s="22">
        <f>'WEEKLY COMPETITIVE REPORT'!K24</f>
        <v>299</v>
      </c>
      <c r="L24" s="22">
        <f>'WEEKLY COMPETITIVE REPORT'!L24</f>
        <v>749</v>
      </c>
      <c r="M24" s="64">
        <f>'WEEKLY COMPETITIVE REPORT'!M24</f>
        <v>-59.24183729939126</v>
      </c>
      <c r="N24" s="14">
        <f t="shared" si="3"/>
        <v>262.2863247863248</v>
      </c>
      <c r="O24" s="37">
        <f>'WEEKLY COMPETITIVE REPORT'!O24</f>
        <v>8</v>
      </c>
      <c r="P24" s="14">
        <f>'WEEKLY COMPETITIVE REPORT'!P24/Y4</f>
        <v>3686.609686609687</v>
      </c>
      <c r="Q24" s="14">
        <f>'WEEKLY COMPETITIVE REPORT'!Q24/Y4</f>
        <v>7628.205128205129</v>
      </c>
      <c r="R24" s="22">
        <f>'WEEKLY COMPETITIVE REPORT'!R24</f>
        <v>554</v>
      </c>
      <c r="S24" s="22">
        <f>'WEEKLY COMPETITIVE REPORT'!S24</f>
        <v>1222</v>
      </c>
      <c r="T24" s="64">
        <f>'WEEKLY COMPETITIVE REPORT'!T24</f>
        <v>-51.67133520074697</v>
      </c>
      <c r="U24" s="14">
        <f>'WEEKLY COMPETITIVE REPORT'!U24/Y4</f>
        <v>84017.09401709402</v>
      </c>
      <c r="V24" s="14">
        <f t="shared" si="4"/>
        <v>460.82621082621085</v>
      </c>
      <c r="W24" s="25">
        <f t="shared" si="5"/>
        <v>87703.70370370371</v>
      </c>
      <c r="X24" s="22">
        <f>'WEEKLY COMPETITIVE REPORT'!X24</f>
        <v>13351</v>
      </c>
      <c r="Y24" s="56">
        <f>'WEEKLY COMPETITIVE REPORT'!Y24</f>
        <v>13905</v>
      </c>
    </row>
    <row r="25" spans="1:25" ht="12.75">
      <c r="A25" s="50">
        <v>12</v>
      </c>
      <c r="B25" s="4">
        <f>'WEEKLY COMPETITIVE REPORT'!B25</f>
        <v>10</v>
      </c>
      <c r="C25" s="4" t="str">
        <f>'WEEKLY COMPETITIVE REPORT'!C25</f>
        <v>HARRY POTTER AND THE DEATHLY HALLOWS PART 1</v>
      </c>
      <c r="D25" s="4" t="str">
        <f>'WEEKLY COMPETITIVE REPORT'!D25</f>
        <v>HARRY POTTER IN SVETINJE SMRTI - 2.DEL</v>
      </c>
      <c r="E25" s="4" t="str">
        <f>'WEEKLY COMPETITIVE REPORT'!E25</f>
        <v>WB</v>
      </c>
      <c r="F25" s="4" t="str">
        <f>'WEEKLY COMPETITIVE REPORT'!F25</f>
        <v>Blitz</v>
      </c>
      <c r="G25" s="37">
        <f>'WEEKLY COMPETITIVE REPORT'!G25</f>
        <v>9</v>
      </c>
      <c r="H25" s="37">
        <f>'WEEKLY COMPETITIVE REPORT'!H25</f>
        <v>25</v>
      </c>
      <c r="I25" s="14">
        <f>'WEEKLY COMPETITIVE REPORT'!I25/Y4</f>
        <v>2340.4558404558406</v>
      </c>
      <c r="J25" s="14">
        <f>'WEEKLY COMPETITIVE REPORT'!J25/Y4</f>
        <v>3051.2820512820513</v>
      </c>
      <c r="K25" s="22">
        <f>'WEEKLY COMPETITIVE REPORT'!K25</f>
        <v>389</v>
      </c>
      <c r="L25" s="22">
        <f>'WEEKLY COMPETITIVE REPORT'!L25</f>
        <v>548</v>
      </c>
      <c r="M25" s="64">
        <f>'WEEKLY COMPETITIVE REPORT'!M25</f>
        <v>-23.29598506069094</v>
      </c>
      <c r="N25" s="14">
        <f t="shared" si="3"/>
        <v>93.61823361823363</v>
      </c>
      <c r="O25" s="37">
        <f>'WEEKLY COMPETITIVE REPORT'!O25</f>
        <v>25</v>
      </c>
      <c r="P25" s="14">
        <f>'WEEKLY COMPETITIVE REPORT'!P25/Y4</f>
        <v>3445.868945868946</v>
      </c>
      <c r="Q25" s="14">
        <f>'WEEKLY COMPETITIVE REPORT'!Q25/Y4</f>
        <v>4259.259259259259</v>
      </c>
      <c r="R25" s="22">
        <f>'WEEKLY COMPETITIVE REPORT'!R25</f>
        <v>559</v>
      </c>
      <c r="S25" s="22">
        <f>'WEEKLY COMPETITIVE REPORT'!S25</f>
        <v>764</v>
      </c>
      <c r="T25" s="64">
        <f>'WEEKLY COMPETITIVE REPORT'!T25</f>
        <v>-19.096989966555185</v>
      </c>
      <c r="U25" s="14">
        <f>'WEEKLY COMPETITIVE REPORT'!U25/Y4</f>
        <v>609753.5612535613</v>
      </c>
      <c r="V25" s="14">
        <f t="shared" si="4"/>
        <v>137.83475783475785</v>
      </c>
      <c r="W25" s="25">
        <f t="shared" si="5"/>
        <v>613199.4301994302</v>
      </c>
      <c r="X25" s="22">
        <f>'WEEKLY COMPETITIVE REPORT'!X25</f>
        <v>85990</v>
      </c>
      <c r="Y25" s="56">
        <f>'WEEKLY COMPETITIVE REPORT'!Y25</f>
        <v>86549</v>
      </c>
    </row>
    <row r="26" spans="1:25" ht="12.75" customHeight="1">
      <c r="A26" s="50">
        <v>13</v>
      </c>
      <c r="B26" s="4">
        <f>'WEEKLY COMPETITIVE REPORT'!B26</f>
        <v>13</v>
      </c>
      <c r="C26" s="4" t="str">
        <f>'WEEKLY COMPETITIVE REPORT'!C26</f>
        <v>HANGOVER PART 2</v>
      </c>
      <c r="D26" s="4" t="str">
        <f>'WEEKLY COMPETITIVE REPORT'!D26</f>
        <v>PREKROKANA NOČ 2</v>
      </c>
      <c r="E26" s="4" t="str">
        <f>'WEEKLY COMPETITIVE REPORT'!E26</f>
        <v>WB</v>
      </c>
      <c r="F26" s="4" t="str">
        <f>'WEEKLY COMPETITIVE REPORT'!F26</f>
        <v>Blitz</v>
      </c>
      <c r="G26" s="37">
        <f>'WEEKLY COMPETITIVE REPORT'!G26</f>
        <v>16</v>
      </c>
      <c r="H26" s="37">
        <f>'WEEKLY COMPETITIVE REPORT'!H26</f>
        <v>10</v>
      </c>
      <c r="I26" s="14">
        <f>'WEEKLY COMPETITIVE REPORT'!I26/Y4</f>
        <v>957.2649572649573</v>
      </c>
      <c r="J26" s="14">
        <f>'WEEKLY COMPETITIVE REPORT'!J26/Y4</f>
        <v>1391.737891737892</v>
      </c>
      <c r="K26" s="22">
        <f>'WEEKLY COMPETITIVE REPORT'!K26</f>
        <v>131</v>
      </c>
      <c r="L26" s="22">
        <f>'WEEKLY COMPETITIVE REPORT'!L26</f>
        <v>204</v>
      </c>
      <c r="M26" s="64">
        <f>'WEEKLY COMPETITIVE REPORT'!M26</f>
        <v>-31.218014329580342</v>
      </c>
      <c r="N26" s="14">
        <f t="shared" si="3"/>
        <v>95.72649572649573</v>
      </c>
      <c r="O26" s="37">
        <f>'WEEKLY COMPETITIVE REPORT'!O26</f>
        <v>10</v>
      </c>
      <c r="P26" s="14">
        <f>'WEEKLY COMPETITIVE REPORT'!P26/Y4</f>
        <v>1284.900284900285</v>
      </c>
      <c r="Q26" s="14">
        <f>'WEEKLY COMPETITIVE REPORT'!Q26/Y4</f>
        <v>2068.3760683760684</v>
      </c>
      <c r="R26" s="22">
        <f>'WEEKLY COMPETITIVE REPORT'!R26</f>
        <v>189</v>
      </c>
      <c r="S26" s="22">
        <f>'WEEKLY COMPETITIVE REPORT'!S26</f>
        <v>327</v>
      </c>
      <c r="T26" s="64">
        <f>'WEEKLY COMPETITIVE REPORT'!T26</f>
        <v>-37.878787878787875</v>
      </c>
      <c r="U26" s="14">
        <f>'WEEKLY COMPETITIVE REPORT'!U26/Y4</f>
        <v>595807.6923076924</v>
      </c>
      <c r="V26" s="14">
        <f t="shared" si="4"/>
        <v>128.4900284900285</v>
      </c>
      <c r="W26" s="25">
        <f t="shared" si="5"/>
        <v>597092.5925925927</v>
      </c>
      <c r="X26" s="22">
        <f>'WEEKLY COMPETITIVE REPORT'!X26</f>
        <v>92770</v>
      </c>
      <c r="Y26" s="56">
        <f>'WEEKLY COMPETITIVE REPORT'!Y26</f>
        <v>92959</v>
      </c>
    </row>
    <row r="27" spans="1:25" ht="12.75" customHeight="1">
      <c r="A27" s="50">
        <v>14</v>
      </c>
      <c r="B27" s="4">
        <f>'WEEKLY COMPETITIVE REPORT'!B27</f>
        <v>11</v>
      </c>
      <c r="C27" s="4" t="str">
        <f>'WEEKLY COMPETITIVE REPORT'!C27</f>
        <v>CARS 2</v>
      </c>
      <c r="D27" s="4" t="str">
        <f>'WEEKLY COMPETITIVE REPORT'!D27</f>
        <v>CARS 2</v>
      </c>
      <c r="E27" s="4" t="str">
        <f>'WEEKLY COMPETITIVE REPORT'!E27</f>
        <v>BVI</v>
      </c>
      <c r="F27" s="4" t="str">
        <f>'WEEKLY COMPETITIVE REPORT'!F27</f>
        <v>CENEX</v>
      </c>
      <c r="G27" s="37">
        <f>'WEEKLY COMPETITIVE REPORT'!G27</f>
        <v>12</v>
      </c>
      <c r="H27" s="37">
        <f>'WEEKLY COMPETITIVE REPORT'!H27</f>
        <v>21</v>
      </c>
      <c r="I27" s="14">
        <f>'WEEKLY COMPETITIVE REPORT'!I27/Y4</f>
        <v>1015.6695156695157</v>
      </c>
      <c r="J27" s="14">
        <f>'WEEKLY COMPETITIVE REPORT'!J27/Y17</f>
        <v>0.5342105263157895</v>
      </c>
      <c r="K27" s="22">
        <f>'WEEKLY COMPETITIVE REPORT'!K27</f>
        <v>147</v>
      </c>
      <c r="L27" s="22">
        <f>'WEEKLY COMPETITIVE REPORT'!L27</f>
        <v>519</v>
      </c>
      <c r="M27" s="64">
        <f>'WEEKLY COMPETITIVE REPORT'!M27</f>
        <v>-56.0960591133005</v>
      </c>
      <c r="N27" s="14">
        <f t="shared" si="3"/>
        <v>48.365215031881704</v>
      </c>
      <c r="O27" s="37">
        <f>'WEEKLY COMPETITIVE REPORT'!O27</f>
        <v>21</v>
      </c>
      <c r="P27" s="14">
        <f>'WEEKLY COMPETITIVE REPORT'!P27/Y4</f>
        <v>1282.0512820512822</v>
      </c>
      <c r="Q27" s="14">
        <f>'WEEKLY COMPETITIVE REPORT'!Q27/Y17</f>
        <v>0.6457236842105263</v>
      </c>
      <c r="R27" s="22">
        <f>'WEEKLY COMPETITIVE REPORT'!R27</f>
        <v>195</v>
      </c>
      <c r="S27" s="22">
        <f>'WEEKLY COMPETITIVE REPORT'!S27</f>
        <v>611</v>
      </c>
      <c r="T27" s="64">
        <f>'WEEKLY COMPETITIVE REPORT'!T27</f>
        <v>-54.151808456444215</v>
      </c>
      <c r="U27" s="14">
        <f>'WEEKLY COMPETITIVE REPORT'!U27/Y17</f>
        <v>119.91776315789474</v>
      </c>
      <c r="V27" s="14">
        <f t="shared" si="4"/>
        <v>61.05006105006106</v>
      </c>
      <c r="W27" s="25">
        <f t="shared" si="5"/>
        <v>1401.969045209177</v>
      </c>
      <c r="X27" s="22">
        <f>'WEEKLY COMPETITIVE REPORT'!X27</f>
        <v>79109</v>
      </c>
      <c r="Y27" s="56">
        <f>'WEEKLY COMPETITIVE REPORT'!Y27</f>
        <v>79304</v>
      </c>
    </row>
    <row r="28" spans="1:25" ht="12.75">
      <c r="A28" s="50">
        <v>15</v>
      </c>
      <c r="B28" s="4">
        <f>'WEEKLY COMPETITIVE REPORT'!B28</f>
        <v>14</v>
      </c>
      <c r="C28" s="4" t="str">
        <f>'WEEKLY COMPETITIVE REPORT'!C28</f>
        <v>MR. POPPER'S PENGUINS</v>
      </c>
      <c r="D28" s="4" t="str">
        <f>'WEEKLY COMPETITIVE REPORT'!D28</f>
        <v>PINGIVNI GOSPODA POPPERJA</v>
      </c>
      <c r="E28" s="4" t="str">
        <f>'WEEKLY COMPETITIVE REPORT'!E28</f>
        <v>FOX</v>
      </c>
      <c r="F28" s="4" t="str">
        <f>'WEEKLY COMPETITIVE REPORT'!F28</f>
        <v>Blitz</v>
      </c>
      <c r="G28" s="37">
        <f>'WEEKLY COMPETITIVE REPORT'!G28</f>
        <v>9</v>
      </c>
      <c r="H28" s="37">
        <f>'WEEKLY COMPETITIVE REPORT'!H28</f>
        <v>8</v>
      </c>
      <c r="I28" s="14">
        <f>'WEEKLY COMPETITIVE REPORT'!I28/Y4</f>
        <v>928.7749287749289</v>
      </c>
      <c r="J28" s="14">
        <f>'WEEKLY COMPETITIVE REPORT'!J28/Y17</f>
        <v>0.17796052631578949</v>
      </c>
      <c r="K28" s="22">
        <f>'WEEKLY COMPETITIVE REPORT'!K28</f>
        <v>162</v>
      </c>
      <c r="L28" s="22">
        <f>'WEEKLY COMPETITIVE REPORT'!L28</f>
        <v>150</v>
      </c>
      <c r="M28" s="64">
        <f>'WEEKLY COMPETITIVE REPORT'!M28</f>
        <v>20.517560073937148</v>
      </c>
      <c r="N28" s="14">
        <f t="shared" si="3"/>
        <v>116.09686609686611</v>
      </c>
      <c r="O28" s="37">
        <f>'WEEKLY COMPETITIVE REPORT'!O28</f>
        <v>8</v>
      </c>
      <c r="P28" s="14">
        <f>'WEEKLY COMPETITIVE REPORT'!P28/Y4</f>
        <v>1041.3105413105413</v>
      </c>
      <c r="Q28" s="14">
        <f>'WEEKLY COMPETITIVE REPORT'!Q28/Y17</f>
        <v>0.22138157894736843</v>
      </c>
      <c r="R28" s="22">
        <f>'WEEKLY COMPETITIVE REPORT'!R28</f>
        <v>191</v>
      </c>
      <c r="S28" s="22">
        <f>'WEEKLY COMPETITIVE REPORT'!S28</f>
        <v>196</v>
      </c>
      <c r="T28" s="64">
        <f>'WEEKLY COMPETITIVE REPORT'!T28</f>
        <v>8.618127786032687</v>
      </c>
      <c r="U28" s="14">
        <f>'WEEKLY COMPETITIVE REPORT'!U28/Y17</f>
        <v>34.475</v>
      </c>
      <c r="V28" s="14">
        <f t="shared" si="4"/>
        <v>130.16381766381767</v>
      </c>
      <c r="W28" s="25">
        <f t="shared" si="5"/>
        <v>1075.7855413105412</v>
      </c>
      <c r="X28" s="22">
        <f>'WEEKLY COMPETITIVE REPORT'!X28</f>
        <v>24684</v>
      </c>
      <c r="Y28" s="56">
        <f>'WEEKLY COMPETITIVE REPORT'!Y28</f>
        <v>24875</v>
      </c>
    </row>
    <row r="29" spans="1:25" ht="12.75">
      <c r="A29" s="50">
        <v>16</v>
      </c>
      <c r="B29" s="4">
        <f>'WEEKLY COMPETITIVE REPORT'!B29</f>
        <v>12</v>
      </c>
      <c r="C29" s="4" t="str">
        <f>'WEEKLY COMPETITIVE REPORT'!C29</f>
        <v>SUPER 8</v>
      </c>
      <c r="D29" s="4" t="str">
        <f>'WEEKLY COMPETITIVE REPORT'!D29</f>
        <v>SUPER 8</v>
      </c>
      <c r="E29" s="4" t="str">
        <f>'WEEKLY COMPETITIVE REPORT'!E29</f>
        <v>PAR</v>
      </c>
      <c r="F29" s="4" t="str">
        <f>'WEEKLY COMPETITIVE REPORT'!F29</f>
        <v>Karantanija</v>
      </c>
      <c r="G29" s="37">
        <f>'WEEKLY COMPETITIVE REPORT'!G29</f>
        <v>6</v>
      </c>
      <c r="H29" s="37">
        <f>'WEEKLY COMPETITIVE REPORT'!H29</f>
        <v>7</v>
      </c>
      <c r="I29" s="14">
        <f>'WEEKLY COMPETITIVE REPORT'!I29/Y4</f>
        <v>522.7920227920229</v>
      </c>
      <c r="J29" s="14">
        <f>'WEEKLY COMPETITIVE REPORT'!J29/Y17</f>
        <v>0.33980263157894736</v>
      </c>
      <c r="K29" s="22">
        <f>'WEEKLY COMPETITIVE REPORT'!K29</f>
        <v>83</v>
      </c>
      <c r="L29" s="22">
        <f>'WEEKLY COMPETITIVE REPORT'!L29</f>
        <v>217</v>
      </c>
      <c r="M29" s="64">
        <f>'WEEKLY COMPETITIVE REPORT'!M29</f>
        <v>-64.47241045498548</v>
      </c>
      <c r="N29" s="14">
        <f t="shared" si="3"/>
        <v>74.6845746845747</v>
      </c>
      <c r="O29" s="37">
        <f>'WEEKLY COMPETITIVE REPORT'!O29</f>
        <v>7</v>
      </c>
      <c r="P29" s="14">
        <f>'WEEKLY COMPETITIVE REPORT'!P29/Y4</f>
        <v>870.3703703703704</v>
      </c>
      <c r="Q29" s="14">
        <f>'WEEKLY COMPETITIVE REPORT'!Q29/Y17</f>
        <v>0.5026315789473684</v>
      </c>
      <c r="R29" s="22">
        <f>'WEEKLY COMPETITIVE REPORT'!R29</f>
        <v>148</v>
      </c>
      <c r="S29" s="22">
        <f>'WEEKLY COMPETITIVE REPORT'!S29</f>
        <v>371</v>
      </c>
      <c r="T29" s="64">
        <f>'WEEKLY COMPETITIVE REPORT'!T29</f>
        <v>-60.01308900523561</v>
      </c>
      <c r="U29" s="14">
        <f>'WEEKLY COMPETITIVE REPORT'!U29/Y4</f>
        <v>61210.82621082621</v>
      </c>
      <c r="V29" s="14">
        <f t="shared" si="4"/>
        <v>124.33862433862434</v>
      </c>
      <c r="W29" s="25">
        <f t="shared" si="5"/>
        <v>62081.196581196586</v>
      </c>
      <c r="X29" s="22">
        <f>'WEEKLY COMPETITIVE REPORT'!X29</f>
        <v>9873</v>
      </c>
      <c r="Y29" s="56">
        <f>'WEEKLY COMPETITIVE REPORT'!Y29</f>
        <v>10021</v>
      </c>
    </row>
    <row r="30" spans="1:25" ht="12.75">
      <c r="A30" s="51">
        <v>17</v>
      </c>
      <c r="B30" s="4">
        <f>'WEEKLY COMPETITIVE REPORT'!B30</f>
        <v>16</v>
      </c>
      <c r="C30" s="4" t="str">
        <f>'WEEKLY COMPETITIVE REPORT'!C30</f>
        <v>PIRATES OF THE CARIBBEAN: ON STRANGER TIDES</v>
      </c>
      <c r="D30" s="4" t="str">
        <f>'WEEKLY COMPETITIVE REPORT'!D30</f>
        <v>PIRATI S KARIBOV: Z NEZNANIMI TOKOVI</v>
      </c>
      <c r="E30" s="4" t="str">
        <f>'WEEKLY COMPETITIVE REPORT'!E30</f>
        <v>BVI</v>
      </c>
      <c r="F30" s="4" t="str">
        <f>'WEEKLY COMPETITIVE REPORT'!F30</f>
        <v>CENEX</v>
      </c>
      <c r="G30" s="37">
        <f>'WEEKLY COMPETITIVE REPORT'!G30</f>
        <v>17</v>
      </c>
      <c r="H30" s="37">
        <f>'WEEKLY COMPETITIVE REPORT'!H30</f>
        <v>22</v>
      </c>
      <c r="I30" s="14">
        <f>'WEEKLY COMPETITIVE REPORT'!I30/Y4</f>
        <v>477.20797720797725</v>
      </c>
      <c r="J30" s="14">
        <f>'WEEKLY COMPETITIVE REPORT'!J30/Y17</f>
        <v>0.09868421052631579</v>
      </c>
      <c r="K30" s="22">
        <f>'WEEKLY COMPETITIVE REPORT'!K30</f>
        <v>58</v>
      </c>
      <c r="L30" s="22">
        <f>'WEEKLY COMPETITIVE REPORT'!L30</f>
        <v>55</v>
      </c>
      <c r="M30" s="64">
        <f>'WEEKLY COMPETITIVE REPORT'!M30</f>
        <v>11.666666666666671</v>
      </c>
      <c r="N30" s="14">
        <f t="shared" si="3"/>
        <v>21.691271691271695</v>
      </c>
      <c r="O30" s="37">
        <f>'WEEKLY COMPETITIVE REPORT'!O30</f>
        <v>22</v>
      </c>
      <c r="P30" s="14">
        <f>'WEEKLY COMPETITIVE REPORT'!P30/Y4</f>
        <v>619.6581196581197</v>
      </c>
      <c r="Q30" s="14">
        <f>'WEEKLY COMPETITIVE REPORT'!Q30/Y17</f>
        <v>0.13421052631578947</v>
      </c>
      <c r="R30" s="22">
        <f>'WEEKLY COMPETITIVE REPORT'!R30</f>
        <v>78</v>
      </c>
      <c r="S30" s="22">
        <f>'WEEKLY COMPETITIVE REPORT'!S30</f>
        <v>101</v>
      </c>
      <c r="T30" s="64">
        <f>'WEEKLY COMPETITIVE REPORT'!T30</f>
        <v>6.617647058823522</v>
      </c>
      <c r="U30" s="14">
        <f>'WEEKLY COMPETITIVE REPORT'!U30/Y4</f>
        <v>789834.7578347579</v>
      </c>
      <c r="V30" s="14">
        <f t="shared" si="4"/>
        <v>28.166278166278172</v>
      </c>
      <c r="W30" s="25">
        <f t="shared" si="5"/>
        <v>790454.415954416</v>
      </c>
      <c r="X30" s="22">
        <f>'WEEKLY COMPETITIVE REPORT'!X30</f>
        <v>108801</v>
      </c>
      <c r="Y30" s="56">
        <f>'WEEKLY COMPETITIVE REPORT'!Y30</f>
        <v>108879</v>
      </c>
    </row>
    <row r="31" spans="1:25" ht="12.75">
      <c r="A31" s="50">
        <v>18</v>
      </c>
      <c r="B31" s="4">
        <f>'WEEKLY COMPETITIVE REPORT'!B31</f>
        <v>0</v>
      </c>
      <c r="C31" s="4">
        <f>'WEEKLY COMPETITIVE REPORT'!C31</f>
        <v>0</v>
      </c>
      <c r="D31" s="4">
        <f>'WEEKLY COMPETITIVE REPORT'!D31</f>
        <v>0</v>
      </c>
      <c r="E31" s="4">
        <f>'WEEKLY COMPETITIVE REPORT'!E31</f>
        <v>0</v>
      </c>
      <c r="F31" s="4">
        <f>'WEEKLY COMPETITIVE REPORT'!F31</f>
        <v>0</v>
      </c>
      <c r="G31" s="37">
        <f>'WEEKLY COMPETITIVE REPORT'!G31</f>
        <v>0</v>
      </c>
      <c r="H31" s="37">
        <f>'WEEKLY COMPETITIVE REPORT'!H31</f>
        <v>0</v>
      </c>
      <c r="I31" s="14">
        <f>'WEEKLY COMPETITIVE REPORT'!I31/Y4</f>
        <v>0</v>
      </c>
      <c r="J31" s="14">
        <f>'WEEKLY COMPETITIVE REPORT'!J31/Y17</f>
        <v>0</v>
      </c>
      <c r="K31" s="22">
        <f>'WEEKLY COMPETITIVE REPORT'!K31</f>
        <v>0</v>
      </c>
      <c r="L31" s="22">
        <f>'WEEKLY COMPETITIVE REPORT'!L31</f>
        <v>0</v>
      </c>
      <c r="M31" s="64">
        <f>'WEEKLY COMPETITIVE REPORT'!M31</f>
        <v>0</v>
      </c>
      <c r="N31" s="14" t="e">
        <f t="shared" si="3"/>
        <v>#DIV/0!</v>
      </c>
      <c r="O31" s="37">
        <f>'WEEKLY COMPETITIVE REPORT'!O31</f>
        <v>0</v>
      </c>
      <c r="P31" s="14">
        <f>'WEEKLY COMPETITIVE REPORT'!P31/Y4</f>
        <v>0</v>
      </c>
      <c r="Q31" s="14">
        <f>'WEEKLY COMPETITIVE REPORT'!Q31/Y17</f>
        <v>0</v>
      </c>
      <c r="R31" s="22">
        <f>'WEEKLY COMPETITIVE REPORT'!R31</f>
        <v>0</v>
      </c>
      <c r="S31" s="22">
        <f>'WEEKLY COMPETITIVE REPORT'!S31</f>
        <v>0</v>
      </c>
      <c r="T31" s="64">
        <f>'WEEKLY COMPETITIVE REPORT'!T31</f>
        <v>0</v>
      </c>
      <c r="U31" s="14">
        <f>'WEEKLY COMPETITIVE REPORT'!U31/Y4</f>
        <v>0</v>
      </c>
      <c r="V31" s="14" t="e">
        <f t="shared" si="4"/>
        <v>#DIV/0!</v>
      </c>
      <c r="W31" s="25">
        <f t="shared" si="5"/>
        <v>0</v>
      </c>
      <c r="X31" s="22">
        <f>'WEEKLY COMPETITIVE REPORT'!X31</f>
        <v>0</v>
      </c>
      <c r="Y31" s="56">
        <f>'WEEKLY COMPETITIVE REPORT'!Y31</f>
        <v>0</v>
      </c>
    </row>
    <row r="32" spans="1:25" ht="12.75">
      <c r="A32" s="50">
        <v>19</v>
      </c>
      <c r="B32" s="4">
        <f>'WEEKLY COMPETITIVE REPORT'!B32</f>
        <v>0</v>
      </c>
      <c r="C32" s="4">
        <f>'WEEKLY COMPETITIVE REPORT'!C32</f>
        <v>0</v>
      </c>
      <c r="D32" s="4">
        <f>'WEEKLY COMPETITIVE REPORT'!D32</f>
        <v>0</v>
      </c>
      <c r="E32" s="4">
        <f>'WEEKLY COMPETITIVE REPORT'!E32</f>
        <v>0</v>
      </c>
      <c r="F32" s="4">
        <f>'WEEKLY COMPETITIVE REPORT'!F32</f>
        <v>0</v>
      </c>
      <c r="G32" s="37">
        <f>'WEEKLY COMPETITIVE REPORT'!G32</f>
        <v>0</v>
      </c>
      <c r="H32" s="37">
        <f>'WEEKLY COMPETITIVE REPORT'!H32</f>
        <v>0</v>
      </c>
      <c r="I32" s="14">
        <f>'WEEKLY COMPETITIVE REPORT'!I32/Y4</f>
        <v>0</v>
      </c>
      <c r="J32" s="14">
        <f>'WEEKLY COMPETITIVE REPORT'!J32/Y17</f>
        <v>0</v>
      </c>
      <c r="K32" s="22">
        <f>'WEEKLY COMPETITIVE REPORT'!K32</f>
        <v>0</v>
      </c>
      <c r="L32" s="22">
        <f>'WEEKLY COMPETITIVE REPORT'!L32</f>
        <v>0</v>
      </c>
      <c r="M32" s="64">
        <f>'WEEKLY COMPETITIVE REPORT'!M32</f>
        <v>0</v>
      </c>
      <c r="N32" s="14" t="e">
        <f t="shared" si="3"/>
        <v>#DIV/0!</v>
      </c>
      <c r="O32" s="37">
        <f>'WEEKLY COMPETITIVE REPORT'!O32</f>
        <v>0</v>
      </c>
      <c r="P32" s="14">
        <f>'WEEKLY COMPETITIVE REPORT'!P32/Y4</f>
        <v>0</v>
      </c>
      <c r="Q32" s="14">
        <f>'WEEKLY COMPETITIVE REPORT'!Q32/Y17</f>
        <v>0</v>
      </c>
      <c r="R32" s="22">
        <f>'WEEKLY COMPETITIVE REPORT'!R32</f>
        <v>0</v>
      </c>
      <c r="S32" s="22">
        <f>'WEEKLY COMPETITIVE REPORT'!S32</f>
        <v>0</v>
      </c>
      <c r="T32" s="64">
        <f>'WEEKLY COMPETITIVE REPORT'!T32</f>
        <v>0</v>
      </c>
      <c r="U32" s="14">
        <f>'WEEKLY COMPETITIVE REPORT'!U32/Y4</f>
        <v>0</v>
      </c>
      <c r="V32" s="14" t="e">
        <f t="shared" si="4"/>
        <v>#DIV/0!</v>
      </c>
      <c r="W32" s="25">
        <f t="shared" si="5"/>
        <v>0</v>
      </c>
      <c r="X32" s="22">
        <f>'WEEKLY COMPETITIVE REPORT'!X32</f>
        <v>0</v>
      </c>
      <c r="Y32" s="56">
        <f>'WEEKLY COMPETITIVE REPORT'!Y32</f>
        <v>0</v>
      </c>
    </row>
    <row r="33" spans="1:25" ht="13.5" thickBot="1">
      <c r="A33" s="50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REPORT'!D33</f>
        <v>0</v>
      </c>
      <c r="E33" s="4">
        <f>'WEEKLY COMPETITIVE REPORT'!E33</f>
        <v>0</v>
      </c>
      <c r="F33" s="4">
        <f>'WEEKLY COMPETITIVE REPORT'!F33</f>
        <v>0</v>
      </c>
      <c r="G33" s="37">
        <f>'WEEKLY COMPETITIVE REPORT'!G33</f>
        <v>0</v>
      </c>
      <c r="H33" s="37">
        <f>'WEEKLY COMPETITIVE REPORT'!H33</f>
        <v>0</v>
      </c>
      <c r="I33" s="14">
        <f>'WEEKLY COMPETITIVE REPORT'!I33/Y4</f>
        <v>0</v>
      </c>
      <c r="J33" s="14">
        <f>'WEEKLY COMPETITIVE REPORT'!J33/Y17</f>
        <v>0</v>
      </c>
      <c r="K33" s="22">
        <f>'WEEKLY COMPETITIVE REPORT'!K33</f>
        <v>0</v>
      </c>
      <c r="L33" s="22">
        <f>'WEEKLY COMPETITIVE REPORT'!L33</f>
        <v>0</v>
      </c>
      <c r="M33" s="64">
        <f>'WEEKLY COMPETITIVE REPORT'!M33</f>
        <v>0</v>
      </c>
      <c r="N33" s="14" t="e">
        <f t="shared" si="3"/>
        <v>#DIV/0!</v>
      </c>
      <c r="O33" s="37">
        <f>'WEEKLY COMPETITIVE REPORT'!O33</f>
        <v>0</v>
      </c>
      <c r="P33" s="14">
        <f>'WEEKLY COMPETITIVE REPORT'!P33/Y4</f>
        <v>0</v>
      </c>
      <c r="Q33" s="14">
        <f>'WEEKLY COMPETITIVE REPORT'!Q33/Y17</f>
        <v>0</v>
      </c>
      <c r="R33" s="22">
        <f>'WEEKLY COMPETITIVE REPORT'!R33</f>
        <v>0</v>
      </c>
      <c r="S33" s="22">
        <f>'WEEKLY COMPETITIVE REPORT'!S33</f>
        <v>0</v>
      </c>
      <c r="T33" s="64">
        <f>'WEEKLY COMPETITIVE REPORT'!T33</f>
        <v>0</v>
      </c>
      <c r="U33" s="14">
        <f>'WEEKLY COMPETITIVE REPORT'!U33/Y4</f>
        <v>0</v>
      </c>
      <c r="V33" s="14" t="e">
        <f t="shared" si="4"/>
        <v>#DIV/0!</v>
      </c>
      <c r="W33" s="25">
        <f t="shared" si="5"/>
        <v>0</v>
      </c>
      <c r="X33" s="22">
        <f>'WEEKLY COMPETITIVE REPORT'!X33</f>
        <v>0</v>
      </c>
      <c r="Y33" s="56">
        <f>'WEEKLY COMPETITIVE REPORT'!Y33</f>
        <v>0</v>
      </c>
    </row>
    <row r="34" spans="1:25" s="36" customFormat="1" ht="12.75" thickBot="1">
      <c r="A34" s="33"/>
      <c r="B34" s="34"/>
      <c r="C34" s="57" t="str">
        <f>'WEEKLY COMPETITIVE REPORT'!C34</f>
        <v>T O T A L</v>
      </c>
      <c r="D34" s="57"/>
      <c r="E34" s="57">
        <f>'WEEKLY COMPETITIVE REPORT'!E34</f>
        <v>0</v>
      </c>
      <c r="F34" s="57">
        <f>'WEEKLY COMPETITIVE REPORT'!F34</f>
        <v>0</v>
      </c>
      <c r="G34" s="58">
        <f>'WEEKLY COMPETITIVE REPORT'!G34</f>
        <v>0</v>
      </c>
      <c r="H34" s="40">
        <f>'WEEKLY COMPETITIVE REPORT'!H34</f>
        <v>183</v>
      </c>
      <c r="I34" s="32">
        <f>SUM(I14:I33)</f>
        <v>163066.95156695155</v>
      </c>
      <c r="J34" s="31">
        <f>SUM(J14:J33)</f>
        <v>197858.70051544462</v>
      </c>
      <c r="K34" s="31">
        <f>SUM(K14:K33)</f>
        <v>22163</v>
      </c>
      <c r="L34" s="31">
        <f>SUM(L14:L33)</f>
        <v>27571</v>
      </c>
      <c r="M34" s="64">
        <f>'WEEKLY COMPETITIVE REPORT'!M34</f>
        <v>-50.85730230960762</v>
      </c>
      <c r="N34" s="32">
        <f>I34/H34</f>
        <v>891.0762380707736</v>
      </c>
      <c r="O34" s="40">
        <f>'WEEKLY COMPETITIVE REPORT'!O34</f>
        <v>183</v>
      </c>
      <c r="P34" s="31">
        <f>SUM(P14:P33)</f>
        <v>250574.07407407413</v>
      </c>
      <c r="Q34" s="31">
        <f>SUM(Q14:Q33)</f>
        <v>322443.09938896383</v>
      </c>
      <c r="R34" s="31">
        <f>SUM(R14:R33)</f>
        <v>37452</v>
      </c>
      <c r="S34" s="31">
        <f>SUM(S14:S33)</f>
        <v>50636</v>
      </c>
      <c r="T34" s="65">
        <f>P34/Q34-100%</f>
        <v>-0.22288901654612225</v>
      </c>
      <c r="U34" s="31">
        <f>SUM(U14:U33)</f>
        <v>3700148.6947574597</v>
      </c>
      <c r="V34" s="32">
        <f>P34/O34</f>
        <v>1369.2572353774542</v>
      </c>
      <c r="W34" s="31">
        <f>SUM(W14:W33)</f>
        <v>3950722.768831535</v>
      </c>
      <c r="X34" s="31">
        <f>SUM(X14:X33)</f>
        <v>652229</v>
      </c>
      <c r="Y34" s="35">
        <f>SUM(Y14:Y33)</f>
        <v>689681</v>
      </c>
    </row>
    <row r="35" spans="9:12" ht="12.75">
      <c r="I35" s="23"/>
      <c r="J35" s="23"/>
      <c r="K35" s="23"/>
      <c r="L35" s="23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neznanec21</cp:lastModifiedBy>
  <cp:lastPrinted>2010-10-21T13:56:26Z</cp:lastPrinted>
  <dcterms:created xsi:type="dcterms:W3CDTF">1998-07-08T11:15:35Z</dcterms:created>
  <dcterms:modified xsi:type="dcterms:W3CDTF">2011-09-15T11:19:25Z</dcterms:modified>
  <cp:category/>
  <cp:version/>
  <cp:contentType/>
  <cp:contentStatus/>
</cp:coreProperties>
</file>