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41" windowWidth="19515" windowHeight="81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<sst xmlns="http://schemas.openxmlformats.org/spreadsheetml/2006/main" count="255" uniqueCount="92">
  <si>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</si>
  <si>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</si>
  <si>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</si>
  <si>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</si>
  <si>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</si>
  <si>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</si>
  <si>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</si>
  <si>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</si>
  <si>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</si>
  <si>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</si>
  <si>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</si>
  <si>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</si>
  <si>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</si>
  <si>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</si>
  <si>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</si>
  <si>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</si>
  <si>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</si>
  <si>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</si>
  <si>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</si>
  <si>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</si>
  <si>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</si>
  <si>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</si>
  <si>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</si>
  <si>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</si>
  <si>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</si>
  <si>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</si>
  <si>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</si>
  <si>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</si>
  <si>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</si>
  <si>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</si>
  <si>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</si>
  <si>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</si>
  <si>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</si>
  <si>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</si>
  <si>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</si>
  <si>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</si>
  <si>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</si>
  <si>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</si>
  <si>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</si>
  <si>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</si>
  <si>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</si>
  <si>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</si>
  <si>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</si>
  <si>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</si>
  <si>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</si>
  <si>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PAR</t>
  </si>
  <si>
    <t>Blitz</t>
  </si>
  <si>
    <t>WB</t>
  </si>
  <si>
    <t>UNI</t>
  </si>
  <si>
    <t>BVI</t>
  </si>
  <si>
    <t>Cenex</t>
  </si>
  <si>
    <t>CARS 2</t>
  </si>
  <si>
    <t>AVTOMOBILI 2</t>
  </si>
  <si>
    <t>HARRY POTTER AND THE DEATHLY HALLOWS PART 2</t>
  </si>
  <si>
    <t>HARRY POTTER IN SVETINJE SMRTI - 2. DEL</t>
  </si>
  <si>
    <t>New</t>
  </si>
  <si>
    <t>HORRIBLE BOSSES</t>
  </si>
  <si>
    <t>KAKO SE ZNEBITI ŠEFA?</t>
  </si>
  <si>
    <t>CHANGE UP</t>
  </si>
  <si>
    <t>ZAMENJAVA</t>
  </si>
  <si>
    <t>COWBOYS AND ALIENS</t>
  </si>
  <si>
    <t>KAVBOJCI IN VESOLJCI</t>
  </si>
  <si>
    <t>SMRKCI 3D</t>
  </si>
  <si>
    <t>THE SMURFS</t>
  </si>
  <si>
    <t>SONY</t>
  </si>
  <si>
    <t>CF</t>
  </si>
  <si>
    <t>JANE EYRE</t>
  </si>
  <si>
    <t>IND</t>
  </si>
  <si>
    <t>Cinemania</t>
  </si>
  <si>
    <t>BAD TEACHER</t>
  </si>
  <si>
    <t>HUDA UČITELJICA</t>
  </si>
  <si>
    <t>TREE OF LIFE</t>
  </si>
  <si>
    <t>DREVO ŽIVLJENJA</t>
  </si>
  <si>
    <t>FINAL DESTINATION 5</t>
  </si>
  <si>
    <t>BREZ POVRATKA 5</t>
  </si>
  <si>
    <t>CRAZY, STUPID, LOVE</t>
  </si>
  <si>
    <t>ZOOKEEPER</t>
  </si>
  <si>
    <t>OSKRBNIK</t>
  </si>
  <si>
    <t>TA NORA LJUBEZEN</t>
  </si>
  <si>
    <t>JOHNNY ENGLISH 2</t>
  </si>
  <si>
    <t>22 - Sep</t>
  </si>
  <si>
    <t>28 - Sep</t>
  </si>
  <si>
    <t>23 - Sep</t>
  </si>
  <si>
    <t>25 - Sep</t>
  </si>
  <si>
    <t>WINNIE THE POOH</t>
  </si>
  <si>
    <t>MEDVEDEK PU</t>
  </si>
  <si>
    <t>ONE DAY</t>
  </si>
  <si>
    <t>EN DAN</t>
  </si>
  <si>
    <t>TURNEE</t>
  </si>
  <si>
    <t>TURNEJA</t>
  </si>
  <si>
    <t>FRIENDS WITH BENEFITS</t>
  </si>
  <si>
    <t>PRIJATELJA SAMO ZA SEKS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</si>
</sst>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 applyProtection="1">
      <alignment horizontal="right"/>
      <protection locked="0"/>
    </xf>
    <xf numFmtId="3" fontId="6" fillId="0" borderId="3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1" xfId="0" applyNumberFormat="1" applyFont="1" applyFill="1" applyBorder="1" applyAlignment="1" quotePrefix="1">
      <alignment horizontal="right"/>
    </xf>
    <xf numFmtId="4" fontId="6" fillId="0" borderId="11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B1">
      <selection activeCell="W20" sqref="W2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5" t="s">
        <v>1</v>
      </c>
      <c r="D4" s="7"/>
      <c r="E4" s="9"/>
      <c r="F4" s="9"/>
      <c r="G4" s="20" t="s">
        <v>2</v>
      </c>
      <c r="H4" s="21"/>
      <c r="I4" s="21"/>
      <c r="J4" s="21"/>
      <c r="K4" s="89" t="s">
        <v>82</v>
      </c>
      <c r="L4" s="21"/>
      <c r="M4" s="88" t="s">
        <v>83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3">
        <v>0.6954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7" t="s">
        <v>80</v>
      </c>
      <c r="L5" s="8"/>
      <c r="M5" s="90" t="s">
        <v>81</v>
      </c>
      <c r="N5" s="27"/>
      <c r="O5" s="9"/>
      <c r="P5" s="9"/>
      <c r="Q5" s="9"/>
      <c r="R5" s="9"/>
      <c r="S5" s="9"/>
      <c r="T5" s="9"/>
      <c r="U5" s="30"/>
      <c r="V5" s="30"/>
      <c r="W5" s="72"/>
      <c r="X5" s="21"/>
      <c r="Y5" s="71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39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4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4">
        <v>40812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4">
        <v>1</v>
      </c>
      <c r="B14" s="74">
        <v>1</v>
      </c>
      <c r="C14" s="4" t="s">
        <v>79</v>
      </c>
      <c r="D14" s="4" t="s">
        <v>79</v>
      </c>
      <c r="E14" s="16" t="s">
        <v>48</v>
      </c>
      <c r="F14" s="16" t="s">
        <v>35</v>
      </c>
      <c r="G14" s="38">
        <v>2</v>
      </c>
      <c r="H14" s="38">
        <v>19</v>
      </c>
      <c r="I14" s="15">
        <v>55034</v>
      </c>
      <c r="J14" s="15">
        <v>77102</v>
      </c>
      <c r="K14" s="15">
        <v>11205</v>
      </c>
      <c r="L14" s="15">
        <v>15613</v>
      </c>
      <c r="M14" s="67">
        <f>(I14/J14*100)-100</f>
        <v>-28.621825633576307</v>
      </c>
      <c r="N14" s="15">
        <f aca="true" t="shared" si="0" ref="N14:N30">I14/H14</f>
        <v>2896.5263157894738</v>
      </c>
      <c r="O14" s="39">
        <v>19</v>
      </c>
      <c r="P14" s="15"/>
      <c r="Q14" s="15"/>
      <c r="R14" s="15"/>
      <c r="S14" s="15"/>
      <c r="T14" s="67" t="e">
        <f>(P14/Q14*100)-100</f>
        <v>#DIV/0!</v>
      </c>
      <c r="U14" s="106"/>
      <c r="V14" s="15">
        <f aca="true" t="shared" si="1" ref="V14:V30">P14/O14</f>
        <v>0</v>
      </c>
      <c r="W14" s="76">
        <v>185053</v>
      </c>
      <c r="X14" s="76"/>
      <c r="Y14" s="77">
        <v>40757</v>
      </c>
    </row>
    <row r="15" spans="1:25" ht="12.75">
      <c r="A15" s="74">
        <v>2</v>
      </c>
      <c r="B15" s="74">
        <v>2</v>
      </c>
      <c r="C15" s="4" t="s">
        <v>63</v>
      </c>
      <c r="D15" s="4" t="s">
        <v>62</v>
      </c>
      <c r="E15" s="16" t="s">
        <v>64</v>
      </c>
      <c r="F15" s="16" t="s">
        <v>65</v>
      </c>
      <c r="G15" s="38">
        <v>6</v>
      </c>
      <c r="H15" s="38">
        <v>19</v>
      </c>
      <c r="I15" s="15">
        <v>22038</v>
      </c>
      <c r="J15" s="15">
        <v>41419</v>
      </c>
      <c r="K15" s="15">
        <v>4162</v>
      </c>
      <c r="L15" s="15">
        <v>7717</v>
      </c>
      <c r="M15" s="67">
        <f>(I15/J15*100)-100</f>
        <v>-46.79253482701176</v>
      </c>
      <c r="N15" s="15">
        <f t="shared" si="0"/>
        <v>1159.8947368421052</v>
      </c>
      <c r="O15" s="75">
        <v>19</v>
      </c>
      <c r="P15" s="86"/>
      <c r="Q15" s="86"/>
      <c r="R15" s="15"/>
      <c r="S15" s="15"/>
      <c r="T15" s="67" t="e">
        <f>(P15/Q15*100)-100</f>
        <v>#DIV/0!</v>
      </c>
      <c r="U15" s="78"/>
      <c r="V15" s="15">
        <f t="shared" si="1"/>
        <v>0</v>
      </c>
      <c r="W15" s="78">
        <v>842579</v>
      </c>
      <c r="X15" s="78"/>
      <c r="Y15" s="79">
        <v>175312</v>
      </c>
    </row>
    <row r="16" spans="1:25" ht="12.75">
      <c r="A16" s="74">
        <v>3</v>
      </c>
      <c r="B16" s="74" t="s">
        <v>55</v>
      </c>
      <c r="C16" s="4" t="s">
        <v>90</v>
      </c>
      <c r="D16" s="4" t="s">
        <v>91</v>
      </c>
      <c r="E16" s="16" t="s">
        <v>64</v>
      </c>
      <c r="F16" s="16" t="s">
        <v>65</v>
      </c>
      <c r="G16" s="38">
        <v>1</v>
      </c>
      <c r="H16" s="38">
        <v>8</v>
      </c>
      <c r="I16" s="25">
        <v>19984</v>
      </c>
      <c r="J16" s="25"/>
      <c r="K16" s="25">
        <v>4010</v>
      </c>
      <c r="L16" s="25"/>
      <c r="M16" s="67"/>
      <c r="N16" s="15">
        <f t="shared" si="0"/>
        <v>2498</v>
      </c>
      <c r="O16" s="75">
        <v>8</v>
      </c>
      <c r="P16" s="15"/>
      <c r="Q16" s="15"/>
      <c r="R16" s="15"/>
      <c r="S16" s="15"/>
      <c r="T16" s="67"/>
      <c r="U16" s="78"/>
      <c r="V16" s="15">
        <f t="shared" si="1"/>
        <v>0</v>
      </c>
      <c r="W16" s="78">
        <v>24772</v>
      </c>
      <c r="X16" s="80"/>
      <c r="Y16" s="79">
        <v>5083</v>
      </c>
    </row>
    <row r="17" spans="1:25" ht="12.75">
      <c r="A17" s="74">
        <v>4</v>
      </c>
      <c r="B17" s="74">
        <v>3</v>
      </c>
      <c r="C17" s="4" t="s">
        <v>73</v>
      </c>
      <c r="D17" s="4" t="s">
        <v>74</v>
      </c>
      <c r="E17" s="16" t="s">
        <v>47</v>
      </c>
      <c r="F17" s="16" t="s">
        <v>46</v>
      </c>
      <c r="G17" s="38">
        <v>4</v>
      </c>
      <c r="H17" s="38">
        <v>13</v>
      </c>
      <c r="I17" s="25">
        <v>7358</v>
      </c>
      <c r="J17" s="25">
        <v>11778</v>
      </c>
      <c r="K17" s="99">
        <v>1312</v>
      </c>
      <c r="L17" s="99">
        <v>2087</v>
      </c>
      <c r="M17" s="67">
        <f>(I17/J17*100)-100</f>
        <v>-37.52759381898455</v>
      </c>
      <c r="N17" s="15">
        <f t="shared" si="0"/>
        <v>566</v>
      </c>
      <c r="O17" s="75">
        <v>13</v>
      </c>
      <c r="P17" s="15"/>
      <c r="Q17" s="15"/>
      <c r="R17" s="15"/>
      <c r="S17" s="15"/>
      <c r="T17" s="67" t="e">
        <f>(P17/Q17*100)-100</f>
        <v>#DIV/0!</v>
      </c>
      <c r="U17" s="78"/>
      <c r="V17" s="15">
        <f t="shared" si="1"/>
        <v>0</v>
      </c>
      <c r="W17" s="78">
        <v>85225</v>
      </c>
      <c r="X17" s="80"/>
      <c r="Y17" s="79">
        <v>17009</v>
      </c>
    </row>
    <row r="18" spans="1:25" ht="13.5" customHeight="1">
      <c r="A18" s="74">
        <v>5</v>
      </c>
      <c r="B18" s="74">
        <v>4</v>
      </c>
      <c r="C18" s="91" t="s">
        <v>75</v>
      </c>
      <c r="D18" s="91" t="s">
        <v>78</v>
      </c>
      <c r="E18" s="16" t="s">
        <v>47</v>
      </c>
      <c r="F18" s="16" t="s">
        <v>46</v>
      </c>
      <c r="G18" s="38">
        <v>3</v>
      </c>
      <c r="H18" s="38">
        <v>8</v>
      </c>
      <c r="I18" s="25">
        <v>6733</v>
      </c>
      <c r="J18" s="25">
        <v>11658</v>
      </c>
      <c r="K18" s="15">
        <v>1338</v>
      </c>
      <c r="L18" s="15">
        <v>2326</v>
      </c>
      <c r="M18" s="67">
        <f>(I18/J18*100)-100</f>
        <v>-42.245668210670786</v>
      </c>
      <c r="N18" s="15">
        <f t="shared" si="0"/>
        <v>841.625</v>
      </c>
      <c r="O18" s="75">
        <v>8</v>
      </c>
      <c r="P18" s="86"/>
      <c r="Q18" s="86"/>
      <c r="R18" s="86"/>
      <c r="S18" s="86"/>
      <c r="T18" s="67" t="e">
        <f>(P18/Q18*100)-100</f>
        <v>#DIV/0!</v>
      </c>
      <c r="U18" s="78"/>
      <c r="V18" s="15">
        <f t="shared" si="1"/>
        <v>0</v>
      </c>
      <c r="W18" s="78">
        <v>56078</v>
      </c>
      <c r="X18" s="94"/>
      <c r="Y18" s="79">
        <v>12816</v>
      </c>
    </row>
    <row r="19" spans="1:25" ht="12.75">
      <c r="A19" s="74">
        <v>6</v>
      </c>
      <c r="B19" s="74" t="s">
        <v>55</v>
      </c>
      <c r="C19" s="4" t="s">
        <v>84</v>
      </c>
      <c r="D19" s="4" t="s">
        <v>85</v>
      </c>
      <c r="E19" s="16" t="s">
        <v>49</v>
      </c>
      <c r="F19" s="16" t="s">
        <v>50</v>
      </c>
      <c r="G19" s="38">
        <v>1</v>
      </c>
      <c r="H19" s="38">
        <v>11</v>
      </c>
      <c r="I19" s="25">
        <v>4797</v>
      </c>
      <c r="J19" s="25"/>
      <c r="K19" s="92">
        <v>1011</v>
      </c>
      <c r="L19" s="92"/>
      <c r="M19" s="67"/>
      <c r="N19" s="15">
        <f t="shared" si="0"/>
        <v>436.09090909090907</v>
      </c>
      <c r="O19" s="75">
        <v>11</v>
      </c>
      <c r="P19" s="86"/>
      <c r="Q19" s="15"/>
      <c r="R19" s="86"/>
      <c r="S19" s="15"/>
      <c r="T19" s="67"/>
      <c r="U19" s="78"/>
      <c r="V19" s="15">
        <f t="shared" si="1"/>
        <v>0</v>
      </c>
      <c r="W19" s="78">
        <v>6363</v>
      </c>
      <c r="X19" s="80"/>
      <c r="Y19" s="79">
        <v>1505</v>
      </c>
    </row>
    <row r="20" spans="1:25" ht="12.75">
      <c r="A20" s="74">
        <v>7</v>
      </c>
      <c r="B20" s="74">
        <v>6</v>
      </c>
      <c r="C20" s="4" t="s">
        <v>69</v>
      </c>
      <c r="D20" s="4" t="s">
        <v>70</v>
      </c>
      <c r="E20" s="16" t="s">
        <v>64</v>
      </c>
      <c r="F20" s="16" t="s">
        <v>65</v>
      </c>
      <c r="G20" s="38">
        <v>5</v>
      </c>
      <c r="H20" s="38">
        <v>8</v>
      </c>
      <c r="I20" s="25">
        <v>4106</v>
      </c>
      <c r="J20" s="25">
        <v>4398</v>
      </c>
      <c r="K20" s="99">
        <v>853</v>
      </c>
      <c r="L20" s="99">
        <v>886</v>
      </c>
      <c r="M20" s="67">
        <f>(I20/J20*100)-100</f>
        <v>-6.639381537062306</v>
      </c>
      <c r="N20" s="15">
        <f t="shared" si="0"/>
        <v>513.25</v>
      </c>
      <c r="O20" s="75">
        <v>8</v>
      </c>
      <c r="P20" s="15"/>
      <c r="Q20" s="15"/>
      <c r="R20" s="15"/>
      <c r="S20" s="15"/>
      <c r="T20" s="67" t="e">
        <f>(P20/Q20*100)-100</f>
        <v>#DIV/0!</v>
      </c>
      <c r="U20" s="78"/>
      <c r="V20" s="15">
        <f t="shared" si="1"/>
        <v>0</v>
      </c>
      <c r="W20" s="78">
        <v>81118</v>
      </c>
      <c r="X20" s="80"/>
      <c r="Y20" s="79">
        <v>18804</v>
      </c>
    </row>
    <row r="21" spans="1:25" ht="12.75">
      <c r="A21" s="74">
        <v>8</v>
      </c>
      <c r="B21" s="74">
        <v>5</v>
      </c>
      <c r="C21" s="4" t="s">
        <v>76</v>
      </c>
      <c r="D21" s="4" t="s">
        <v>77</v>
      </c>
      <c r="E21" s="16" t="s">
        <v>64</v>
      </c>
      <c r="F21" s="16" t="s">
        <v>65</v>
      </c>
      <c r="G21" s="38">
        <v>3</v>
      </c>
      <c r="H21" s="38">
        <v>7</v>
      </c>
      <c r="I21" s="15">
        <v>3628</v>
      </c>
      <c r="J21" s="15">
        <v>4997</v>
      </c>
      <c r="K21" s="15">
        <v>748</v>
      </c>
      <c r="L21" s="15">
        <v>1027</v>
      </c>
      <c r="M21" s="67">
        <f>(I21/J21*100)-100</f>
        <v>-27.396437862717633</v>
      </c>
      <c r="N21" s="15">
        <f t="shared" si="0"/>
        <v>518.2857142857143</v>
      </c>
      <c r="O21" s="75">
        <v>7</v>
      </c>
      <c r="P21" s="15"/>
      <c r="Q21" s="15"/>
      <c r="R21" s="15"/>
      <c r="S21" s="15"/>
      <c r="T21" s="67" t="e">
        <f>(P21/Q21*100)-100</f>
        <v>#DIV/0!</v>
      </c>
      <c r="U21" s="78"/>
      <c r="V21" s="15">
        <f t="shared" si="1"/>
        <v>0</v>
      </c>
      <c r="W21" s="78">
        <v>24597</v>
      </c>
      <c r="X21" s="94"/>
      <c r="Y21" s="79">
        <v>5561</v>
      </c>
    </row>
    <row r="22" spans="1:25" ht="12.75">
      <c r="A22" s="74">
        <v>9</v>
      </c>
      <c r="B22" s="74" t="s">
        <v>55</v>
      </c>
      <c r="C22" s="4" t="s">
        <v>86</v>
      </c>
      <c r="D22" s="4" t="s">
        <v>87</v>
      </c>
      <c r="E22" s="16" t="s">
        <v>67</v>
      </c>
      <c r="F22" s="16" t="s">
        <v>68</v>
      </c>
      <c r="G22" s="38">
        <v>1</v>
      </c>
      <c r="H22" s="38">
        <v>4</v>
      </c>
      <c r="I22" s="15">
        <v>2700</v>
      </c>
      <c r="J22" s="15"/>
      <c r="K22" s="15">
        <v>538</v>
      </c>
      <c r="L22" s="15"/>
      <c r="M22" s="65"/>
      <c r="N22" s="15">
        <f t="shared" si="0"/>
        <v>675</v>
      </c>
      <c r="O22" s="39">
        <v>4</v>
      </c>
      <c r="P22" s="15"/>
      <c r="Q22" s="15"/>
      <c r="R22" s="15"/>
      <c r="S22" s="15"/>
      <c r="T22" s="67"/>
      <c r="U22" s="78"/>
      <c r="V22" s="15">
        <f t="shared" si="1"/>
        <v>0</v>
      </c>
      <c r="W22" s="78">
        <v>4022</v>
      </c>
      <c r="X22" s="95"/>
      <c r="Y22" s="79">
        <v>813</v>
      </c>
    </row>
    <row r="23" spans="1:25" ht="12.75">
      <c r="A23" s="74">
        <v>10</v>
      </c>
      <c r="B23" s="74">
        <v>8</v>
      </c>
      <c r="C23" s="4" t="s">
        <v>58</v>
      </c>
      <c r="D23" s="4" t="s">
        <v>59</v>
      </c>
      <c r="E23" s="16" t="s">
        <v>48</v>
      </c>
      <c r="F23" s="16" t="s">
        <v>35</v>
      </c>
      <c r="G23" s="38">
        <v>7</v>
      </c>
      <c r="H23" s="38">
        <v>8</v>
      </c>
      <c r="I23" s="15">
        <v>1691</v>
      </c>
      <c r="J23" s="15">
        <v>2178</v>
      </c>
      <c r="K23" s="100">
        <v>356</v>
      </c>
      <c r="L23" s="100">
        <v>461</v>
      </c>
      <c r="M23" s="67">
        <f aca="true" t="shared" si="2" ref="M23:M29">(I23/J23*100)-100</f>
        <v>-22.359963269054177</v>
      </c>
      <c r="N23" s="15">
        <f t="shared" si="0"/>
        <v>211.375</v>
      </c>
      <c r="O23" s="39">
        <v>8</v>
      </c>
      <c r="P23" s="86"/>
      <c r="Q23" s="86"/>
      <c r="R23" s="15"/>
      <c r="S23" s="15"/>
      <c r="T23" s="67" t="e">
        <f aca="true" t="shared" si="3" ref="T23:T29">(P23/Q23*100)-100</f>
        <v>#DIV/0!</v>
      </c>
      <c r="U23" s="78"/>
      <c r="V23" s="15">
        <f t="shared" si="1"/>
        <v>0</v>
      </c>
      <c r="W23" s="78">
        <v>119290</v>
      </c>
      <c r="X23" s="80"/>
      <c r="Y23" s="79">
        <v>27611</v>
      </c>
    </row>
    <row r="24" spans="1:25" ht="12.75">
      <c r="A24" s="74">
        <v>11</v>
      </c>
      <c r="B24" s="74">
        <v>10</v>
      </c>
      <c r="C24" s="4" t="s">
        <v>66</v>
      </c>
      <c r="D24" s="4" t="s">
        <v>66</v>
      </c>
      <c r="E24" s="16" t="s">
        <v>67</v>
      </c>
      <c r="F24" s="16" t="s">
        <v>68</v>
      </c>
      <c r="G24" s="38">
        <v>5</v>
      </c>
      <c r="H24" s="38">
        <v>2</v>
      </c>
      <c r="I24" s="25">
        <v>1161</v>
      </c>
      <c r="J24" s="25">
        <v>1318</v>
      </c>
      <c r="K24" s="25">
        <v>208</v>
      </c>
      <c r="L24" s="25">
        <v>250</v>
      </c>
      <c r="M24" s="65">
        <f t="shared" si="2"/>
        <v>-11.911987860394532</v>
      </c>
      <c r="N24" s="15">
        <f t="shared" si="0"/>
        <v>580.5</v>
      </c>
      <c r="O24" s="75">
        <v>2</v>
      </c>
      <c r="P24" s="15"/>
      <c r="Q24" s="15"/>
      <c r="R24" s="15"/>
      <c r="S24" s="15"/>
      <c r="T24" s="67" t="e">
        <f t="shared" si="3"/>
        <v>#DIV/0!</v>
      </c>
      <c r="U24" s="78"/>
      <c r="V24" s="15">
        <f t="shared" si="1"/>
        <v>0</v>
      </c>
      <c r="W24" s="78">
        <v>19576</v>
      </c>
      <c r="X24" s="80"/>
      <c r="Y24" s="79">
        <v>4030</v>
      </c>
    </row>
    <row r="25" spans="1:25" ht="12.75" customHeight="1">
      <c r="A25" s="74">
        <v>12</v>
      </c>
      <c r="B25" s="74">
        <v>12</v>
      </c>
      <c r="C25" s="4" t="s">
        <v>56</v>
      </c>
      <c r="D25" s="4" t="s">
        <v>57</v>
      </c>
      <c r="E25" s="16" t="s">
        <v>47</v>
      </c>
      <c r="F25" s="16" t="s">
        <v>46</v>
      </c>
      <c r="G25" s="38">
        <v>9</v>
      </c>
      <c r="H25" s="38">
        <v>9</v>
      </c>
      <c r="I25" s="25">
        <v>561</v>
      </c>
      <c r="J25" s="25">
        <v>1257</v>
      </c>
      <c r="K25" s="15">
        <v>114</v>
      </c>
      <c r="L25" s="15">
        <v>248</v>
      </c>
      <c r="M25" s="65">
        <f t="shared" si="2"/>
        <v>-55.369928400954656</v>
      </c>
      <c r="N25" s="15">
        <f t="shared" si="0"/>
        <v>62.333333333333336</v>
      </c>
      <c r="O25" s="39">
        <v>9</v>
      </c>
      <c r="P25" s="15"/>
      <c r="Q25" s="15"/>
      <c r="R25" s="15"/>
      <c r="S25" s="15"/>
      <c r="T25" s="67" t="e">
        <f t="shared" si="3"/>
        <v>#DIV/0!</v>
      </c>
      <c r="U25" s="78"/>
      <c r="V25" s="15">
        <f t="shared" si="1"/>
        <v>0</v>
      </c>
      <c r="W25" s="78">
        <v>148024</v>
      </c>
      <c r="X25" s="80"/>
      <c r="Y25" s="79">
        <v>33779</v>
      </c>
    </row>
    <row r="26" spans="1:25" ht="12.75" customHeight="1">
      <c r="A26" s="74">
        <v>13</v>
      </c>
      <c r="B26" s="74">
        <v>11</v>
      </c>
      <c r="C26" s="4" t="s">
        <v>53</v>
      </c>
      <c r="D26" s="4" t="s">
        <v>54</v>
      </c>
      <c r="E26" s="16" t="s">
        <v>47</v>
      </c>
      <c r="F26" s="16" t="s">
        <v>46</v>
      </c>
      <c r="G26" s="38">
        <v>11</v>
      </c>
      <c r="H26" s="38">
        <v>25</v>
      </c>
      <c r="I26" s="25">
        <v>538</v>
      </c>
      <c r="J26" s="25">
        <v>1277</v>
      </c>
      <c r="K26" s="25">
        <v>101</v>
      </c>
      <c r="L26" s="25">
        <v>277</v>
      </c>
      <c r="M26" s="65">
        <f t="shared" si="2"/>
        <v>-57.87000783085357</v>
      </c>
      <c r="N26" s="15">
        <f t="shared" si="0"/>
        <v>21.52</v>
      </c>
      <c r="O26" s="75">
        <v>25</v>
      </c>
      <c r="P26" s="15"/>
      <c r="Q26" s="15"/>
      <c r="R26" s="15"/>
      <c r="S26" s="15"/>
      <c r="T26" s="67" t="e">
        <f t="shared" si="3"/>
        <v>#DIV/0!</v>
      </c>
      <c r="U26" s="78"/>
      <c r="V26" s="15">
        <f t="shared" si="1"/>
        <v>0</v>
      </c>
      <c r="W26" s="78">
        <v>433411</v>
      </c>
      <c r="X26" s="80"/>
      <c r="Y26" s="79">
        <v>87177</v>
      </c>
    </row>
    <row r="27" spans="1:25" ht="12.75">
      <c r="A27" s="74">
        <v>14</v>
      </c>
      <c r="B27" s="74">
        <v>7</v>
      </c>
      <c r="C27" s="4" t="s">
        <v>71</v>
      </c>
      <c r="D27" s="4" t="s">
        <v>72</v>
      </c>
      <c r="E27" s="16" t="s">
        <v>67</v>
      </c>
      <c r="F27" s="16" t="s">
        <v>46</v>
      </c>
      <c r="G27" s="38">
        <v>5</v>
      </c>
      <c r="H27" s="38">
        <v>1</v>
      </c>
      <c r="I27" s="15">
        <v>521</v>
      </c>
      <c r="J27" s="15">
        <v>3130</v>
      </c>
      <c r="K27" s="15">
        <v>111</v>
      </c>
      <c r="L27" s="15">
        <v>659</v>
      </c>
      <c r="M27" s="65">
        <f t="shared" si="2"/>
        <v>-83.35463258785943</v>
      </c>
      <c r="N27" s="15">
        <f t="shared" si="0"/>
        <v>521</v>
      </c>
      <c r="O27" s="75">
        <v>1</v>
      </c>
      <c r="P27" s="15"/>
      <c r="Q27" s="15"/>
      <c r="R27" s="15"/>
      <c r="S27" s="15"/>
      <c r="T27" s="67" t="e">
        <f t="shared" si="3"/>
        <v>#DIV/0!</v>
      </c>
      <c r="U27" s="78"/>
      <c r="V27" s="15">
        <f t="shared" si="1"/>
        <v>0</v>
      </c>
      <c r="W27" s="78">
        <v>30020</v>
      </c>
      <c r="X27" s="80"/>
      <c r="Y27" s="79">
        <v>6869</v>
      </c>
    </row>
    <row r="28" spans="1:25" ht="12.75">
      <c r="A28" s="74">
        <v>15</v>
      </c>
      <c r="B28" s="74">
        <v>13</v>
      </c>
      <c r="C28" s="4" t="s">
        <v>51</v>
      </c>
      <c r="D28" s="4" t="s">
        <v>52</v>
      </c>
      <c r="E28" s="16" t="s">
        <v>49</v>
      </c>
      <c r="F28" s="16" t="s">
        <v>50</v>
      </c>
      <c r="G28" s="38">
        <v>14</v>
      </c>
      <c r="H28" s="38">
        <v>21</v>
      </c>
      <c r="I28" s="25">
        <v>443</v>
      </c>
      <c r="J28" s="25">
        <v>1126</v>
      </c>
      <c r="K28" s="25">
        <v>89</v>
      </c>
      <c r="L28" s="25">
        <v>232</v>
      </c>
      <c r="M28" s="65">
        <f t="shared" si="2"/>
        <v>-60.65719360568384</v>
      </c>
      <c r="N28" s="15">
        <f t="shared" si="0"/>
        <v>21.095238095238095</v>
      </c>
      <c r="O28" s="39">
        <v>21</v>
      </c>
      <c r="P28" s="15"/>
      <c r="Q28" s="15"/>
      <c r="R28" s="15"/>
      <c r="S28" s="15"/>
      <c r="T28" s="67" t="e">
        <f t="shared" si="3"/>
        <v>#DIV/0!</v>
      </c>
      <c r="U28" s="78"/>
      <c r="V28" s="15">
        <f t="shared" si="1"/>
        <v>0</v>
      </c>
      <c r="W28" s="78">
        <v>367427</v>
      </c>
      <c r="X28" s="78"/>
      <c r="Y28" s="79">
        <v>79726</v>
      </c>
    </row>
    <row r="29" spans="1:25" ht="12.75">
      <c r="A29" s="74">
        <v>16</v>
      </c>
      <c r="B29" s="74">
        <v>9</v>
      </c>
      <c r="C29" s="4" t="s">
        <v>60</v>
      </c>
      <c r="D29" s="4" t="s">
        <v>61</v>
      </c>
      <c r="E29" s="16" t="s">
        <v>45</v>
      </c>
      <c r="F29" s="16" t="s">
        <v>35</v>
      </c>
      <c r="G29" s="38">
        <v>6</v>
      </c>
      <c r="H29" s="38">
        <v>7</v>
      </c>
      <c r="I29" s="15">
        <v>362</v>
      </c>
      <c r="J29" s="15">
        <v>1361</v>
      </c>
      <c r="K29" s="104">
        <v>79</v>
      </c>
      <c r="L29" s="104">
        <v>294</v>
      </c>
      <c r="M29" s="65">
        <f t="shared" si="2"/>
        <v>-73.40191036002939</v>
      </c>
      <c r="N29" s="15">
        <f t="shared" si="0"/>
        <v>51.714285714285715</v>
      </c>
      <c r="O29" s="75">
        <v>7</v>
      </c>
      <c r="P29" s="15"/>
      <c r="Q29" s="15"/>
      <c r="R29" s="15"/>
      <c r="S29" s="15"/>
      <c r="T29" s="67" t="e">
        <f t="shared" si="3"/>
        <v>#DIV/0!</v>
      </c>
      <c r="U29" s="93"/>
      <c r="V29" s="15">
        <f t="shared" si="1"/>
        <v>0</v>
      </c>
      <c r="W29" s="78">
        <v>36245</v>
      </c>
      <c r="X29" s="95"/>
      <c r="Y29" s="79">
        <v>8461</v>
      </c>
    </row>
    <row r="30" spans="1:25" ht="12.75">
      <c r="A30" s="74">
        <v>17</v>
      </c>
      <c r="B30" s="74" t="s">
        <v>55</v>
      </c>
      <c r="C30" s="4" t="s">
        <v>88</v>
      </c>
      <c r="D30" s="4" t="s">
        <v>89</v>
      </c>
      <c r="E30" s="16" t="s">
        <v>67</v>
      </c>
      <c r="F30" s="16" t="s">
        <v>65</v>
      </c>
      <c r="G30" s="38">
        <v>1</v>
      </c>
      <c r="H30" s="38">
        <v>1</v>
      </c>
      <c r="I30" s="25">
        <v>309</v>
      </c>
      <c r="J30" s="25"/>
      <c r="K30" s="104">
        <v>69</v>
      </c>
      <c r="L30" s="104"/>
      <c r="M30" s="65"/>
      <c r="N30" s="15">
        <f t="shared" si="0"/>
        <v>309</v>
      </c>
      <c r="O30" s="38">
        <v>1</v>
      </c>
      <c r="P30" s="97"/>
      <c r="Q30" s="97"/>
      <c r="R30" s="23"/>
      <c r="S30" s="23"/>
      <c r="T30" s="67"/>
      <c r="U30" s="78"/>
      <c r="V30" s="15">
        <f t="shared" si="1"/>
        <v>0</v>
      </c>
      <c r="W30" s="78">
        <v>449</v>
      </c>
      <c r="X30" s="107"/>
      <c r="Y30" s="79">
        <v>212</v>
      </c>
    </row>
    <row r="31" spans="1:25" ht="12.75">
      <c r="A31" s="74">
        <v>18</v>
      </c>
      <c r="B31" s="74"/>
      <c r="C31" s="4"/>
      <c r="D31" s="4"/>
      <c r="E31" s="16"/>
      <c r="F31" s="16"/>
      <c r="G31" s="38"/>
      <c r="H31" s="38"/>
      <c r="I31" s="23"/>
      <c r="J31" s="23"/>
      <c r="K31" s="105"/>
      <c r="L31" s="105"/>
      <c r="M31" s="65"/>
      <c r="N31" s="15"/>
      <c r="O31" s="75"/>
      <c r="P31" s="15"/>
      <c r="Q31" s="15"/>
      <c r="R31" s="15"/>
      <c r="S31" s="15"/>
      <c r="T31" s="67"/>
      <c r="U31" s="92"/>
      <c r="V31" s="15"/>
      <c r="W31" s="78"/>
      <c r="X31" s="25"/>
      <c r="Y31" s="79"/>
    </row>
    <row r="32" spans="1:25" ht="12.75">
      <c r="A32" s="74">
        <v>19</v>
      </c>
      <c r="B32" s="74"/>
      <c r="C32" s="4"/>
      <c r="D32" s="4"/>
      <c r="E32" s="16"/>
      <c r="F32" s="16"/>
      <c r="G32" s="38"/>
      <c r="H32" s="38"/>
      <c r="I32" s="25"/>
      <c r="J32" s="25"/>
      <c r="K32" s="15"/>
      <c r="L32" s="15"/>
      <c r="M32" s="65"/>
      <c r="N32" s="15"/>
      <c r="O32" s="75"/>
      <c r="P32" s="15"/>
      <c r="Q32" s="15"/>
      <c r="R32" s="15"/>
      <c r="S32" s="15"/>
      <c r="T32" s="67"/>
      <c r="U32" s="92"/>
      <c r="V32" s="15"/>
      <c r="W32" s="78"/>
      <c r="X32" s="78"/>
      <c r="Y32" s="79"/>
    </row>
    <row r="33" spans="1:25" ht="13.5" thickBot="1">
      <c r="A33" s="74">
        <v>20</v>
      </c>
      <c r="B33" s="74"/>
      <c r="C33" s="4"/>
      <c r="D33" s="4"/>
      <c r="E33" s="16"/>
      <c r="F33" s="16"/>
      <c r="G33" s="38"/>
      <c r="H33" s="38"/>
      <c r="I33" s="15"/>
      <c r="J33" s="15"/>
      <c r="K33" s="110"/>
      <c r="L33" s="110"/>
      <c r="M33" s="111"/>
      <c r="N33" s="98"/>
      <c r="O33" s="96"/>
      <c r="P33" s="102"/>
      <c r="Q33" s="102"/>
      <c r="R33" s="98"/>
      <c r="S33" s="98"/>
      <c r="T33" s="67"/>
      <c r="U33" s="101"/>
      <c r="V33" s="15"/>
      <c r="W33" s="78"/>
      <c r="X33" s="103"/>
      <c r="Y33" s="79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171</v>
      </c>
      <c r="I34" s="32">
        <f>SUM(I14:I33)</f>
        <v>131964</v>
      </c>
      <c r="J34" s="108">
        <v>163652</v>
      </c>
      <c r="K34" s="32">
        <f>SUM(K14:K33)</f>
        <v>26304</v>
      </c>
      <c r="L34" s="32">
        <v>32864</v>
      </c>
      <c r="M34" s="70">
        <f>(I34/J34*100)-100</f>
        <v>-19.363038642974118</v>
      </c>
      <c r="N34" s="112">
        <f>I34/H34</f>
        <v>771.719298245614</v>
      </c>
      <c r="O34" s="35">
        <f>SUM(O14:O33)</f>
        <v>171</v>
      </c>
      <c r="P34" s="32">
        <f>SUM(P14:P33)</f>
        <v>0</v>
      </c>
      <c r="Q34" s="109"/>
      <c r="R34" s="32">
        <f>SUM(R14:R33)</f>
        <v>0</v>
      </c>
      <c r="S34" s="32"/>
      <c r="T34" s="70" t="e">
        <f>(P34/Q34*100)-100</f>
        <v>#DIV/0!</v>
      </c>
      <c r="U34" s="81">
        <f>SUM(U14:U33)</f>
        <v>0</v>
      </c>
      <c r="V34" s="33">
        <f>P34/O34</f>
        <v>0</v>
      </c>
      <c r="W34" s="83">
        <f>SUM(W14:W33)</f>
        <v>2464249</v>
      </c>
      <c r="X34" s="82">
        <f>SUM(X14:X33)</f>
        <v>0</v>
      </c>
      <c r="Y34" s="36">
        <f>SUM(Y14:Y33)</f>
        <v>525525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23 - Sep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REPORT'!Y4</f>
        <v>0.6954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22 - Sep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39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40812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JOHNNY ENGLISH 2</v>
      </c>
      <c r="D14" s="4" t="str">
        <f>'WEEKLY COMPETITIVE REPORT'!E14</f>
        <v>UNI</v>
      </c>
      <c r="E14" s="4" t="str">
        <f>'WEEKLY COMPETITIVE REPORT'!F14</f>
        <v>Karantanija</v>
      </c>
      <c r="F14" s="38">
        <f>'WEEKLY COMPETITIVE REPORT'!G14</f>
        <v>2</v>
      </c>
      <c r="G14" s="38">
        <f>'WEEKLY COMPETITIVE REPORT'!H14</f>
        <v>19</v>
      </c>
      <c r="H14" s="15">
        <f>'WEEKLY COMPETITIVE REPORT'!I14/X4</f>
        <v>79140.06327293644</v>
      </c>
      <c r="I14" s="15">
        <f>'WEEKLY COMPETITIVE REPORT'!J14/X4</f>
        <v>110874.3169398907</v>
      </c>
      <c r="J14" s="23">
        <f>'WEEKLY COMPETITIVE REPORT'!K14</f>
        <v>11205</v>
      </c>
      <c r="K14" s="23">
        <f>'WEEKLY COMPETITIVE REPORT'!L14</f>
        <v>15613</v>
      </c>
      <c r="L14" s="65">
        <f>'WEEKLY COMPETITIVE REPORT'!M14</f>
        <v>-28.621825633576307</v>
      </c>
      <c r="M14" s="15">
        <f aca="true" t="shared" si="0" ref="M14:M20">H14/G14</f>
        <v>4165.266488049287</v>
      </c>
      <c r="N14" s="38">
        <f>'WEEKLY COMPETITIVE REPORT'!O14</f>
        <v>19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266110.15243025596</v>
      </c>
      <c r="W14" s="23">
        <f>'WEEKLY COMPETITIVE REPORT'!X14</f>
        <v>0</v>
      </c>
      <c r="X14" s="57">
        <f>'WEEKLY COMPETITIVE REPORT'!Y14</f>
        <v>40757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THE SMURFS</v>
      </c>
      <c r="D15" s="4" t="str">
        <f>'WEEKLY COMPETITIVE REPORT'!E15</f>
        <v>SONY</v>
      </c>
      <c r="E15" s="4" t="str">
        <f>'WEEKLY COMPETITIVE REPORT'!F15</f>
        <v>CF</v>
      </c>
      <c r="F15" s="38">
        <f>'WEEKLY COMPETITIVE REPORT'!G15</f>
        <v>6</v>
      </c>
      <c r="G15" s="38">
        <f>'WEEKLY COMPETITIVE REPORT'!H15</f>
        <v>19</v>
      </c>
      <c r="H15" s="15">
        <f>'WEEKLY COMPETITIVE REPORT'!I15/X4</f>
        <v>31691.11302847282</v>
      </c>
      <c r="I15" s="15">
        <f>'WEEKLY COMPETITIVE REPORT'!J15/X4</f>
        <v>59561.40350877193</v>
      </c>
      <c r="J15" s="23">
        <f>'WEEKLY COMPETITIVE REPORT'!K15</f>
        <v>4162</v>
      </c>
      <c r="K15" s="23">
        <f>'WEEKLY COMPETITIVE REPORT'!L15</f>
        <v>7717</v>
      </c>
      <c r="L15" s="65">
        <f>'WEEKLY COMPETITIVE REPORT'!M15</f>
        <v>-46.79253482701176</v>
      </c>
      <c r="M15" s="15">
        <f t="shared" si="0"/>
        <v>1667.953317288043</v>
      </c>
      <c r="N15" s="38">
        <f>'WEEKLY COMPETITIVE REPORT'!O15</f>
        <v>19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1211646.5343687087</v>
      </c>
      <c r="W15" s="23">
        <f>'WEEKLY COMPETITIVE REPORT'!X15</f>
        <v>0</v>
      </c>
      <c r="X15" s="57">
        <f>'WEEKLY COMPETITIVE REPORT'!Y15</f>
        <v>175312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FRIENDS WITH BENEFITS</v>
      </c>
      <c r="D16" s="4" t="str">
        <f>'WEEKLY COMPETITIVE REPORT'!E16</f>
        <v>SONY</v>
      </c>
      <c r="E16" s="4" t="str">
        <f>'WEEKLY COMPETITIVE REPORT'!F16</f>
        <v>CF</v>
      </c>
      <c r="F16" s="38">
        <f>'WEEKLY COMPETITIVE REPORT'!G16</f>
        <v>1</v>
      </c>
      <c r="G16" s="38">
        <f>'WEEKLY COMPETITIVE REPORT'!H16</f>
        <v>8</v>
      </c>
      <c r="H16" s="15">
        <f>'WEEKLY COMPETITIVE REPORT'!I16/X4</f>
        <v>28737.417313776245</v>
      </c>
      <c r="I16" s="15">
        <f>'WEEKLY COMPETITIVE REPORT'!J16/X4</f>
        <v>0</v>
      </c>
      <c r="J16" s="23">
        <f>'WEEKLY COMPETITIVE REPORT'!K16</f>
        <v>4010</v>
      </c>
      <c r="K16" s="23">
        <f>'WEEKLY COMPETITIVE REPORT'!L16</f>
        <v>0</v>
      </c>
      <c r="L16" s="65">
        <f>'WEEKLY COMPETITIVE REPORT'!M16</f>
        <v>0</v>
      </c>
      <c r="M16" s="15">
        <f t="shared" si="0"/>
        <v>3592.1771642220306</v>
      </c>
      <c r="N16" s="38">
        <f>'WEEKLY COMPETITIVE REPORT'!O16</f>
        <v>8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>
        <f>'WEEKLY COMPETITIVE REPORT'!T16</f>
        <v>0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35622.66321541559</v>
      </c>
      <c r="W16" s="23">
        <f>'WEEKLY COMPETITIVE REPORT'!X16</f>
        <v>0</v>
      </c>
      <c r="X16" s="57">
        <f>'WEEKLY COMPETITIVE REPORT'!Y16</f>
        <v>5083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FINAL DESTINATION 5</v>
      </c>
      <c r="D17" s="4" t="str">
        <f>'WEEKLY COMPETITIVE REPORT'!E17</f>
        <v>WB</v>
      </c>
      <c r="E17" s="4" t="str">
        <f>'WEEKLY COMPETITIVE REPORT'!F17</f>
        <v>Blitz</v>
      </c>
      <c r="F17" s="38">
        <f>'WEEKLY COMPETITIVE REPORT'!G17</f>
        <v>4</v>
      </c>
      <c r="G17" s="38">
        <f>'WEEKLY COMPETITIVE REPORT'!H17</f>
        <v>13</v>
      </c>
      <c r="H17" s="15">
        <f>'WEEKLY COMPETITIVE REPORT'!I17/X4</f>
        <v>10580.960598216854</v>
      </c>
      <c r="I17" s="15">
        <f>'WEEKLY COMPETITIVE REPORT'!J17/X4</f>
        <v>16937.014667817082</v>
      </c>
      <c r="J17" s="23">
        <f>'WEEKLY COMPETITIVE REPORT'!K17</f>
        <v>1312</v>
      </c>
      <c r="K17" s="23">
        <f>'WEEKLY COMPETITIVE REPORT'!L17</f>
        <v>2087</v>
      </c>
      <c r="L17" s="65">
        <f>'WEEKLY COMPETITIVE REPORT'!M17</f>
        <v>-37.52759381898455</v>
      </c>
      <c r="M17" s="15">
        <f t="shared" si="0"/>
        <v>813.9200460166811</v>
      </c>
      <c r="N17" s="38">
        <f>'WEEKLY COMPETITIVE REPORT'!O17</f>
        <v>13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122555.36381938453</v>
      </c>
      <c r="W17" s="23">
        <f>'WEEKLY COMPETITIVE REPORT'!X17</f>
        <v>0</v>
      </c>
      <c r="X17" s="57">
        <f>'WEEKLY COMPETITIVE REPORT'!Y17</f>
        <v>17009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CRAZY, STUPID, LOVE</v>
      </c>
      <c r="D18" s="4" t="str">
        <f>'WEEKLY COMPETITIVE REPORT'!E18</f>
        <v>WB</v>
      </c>
      <c r="E18" s="4" t="str">
        <f>'WEEKLY COMPETITIVE REPORT'!F18</f>
        <v>Blitz</v>
      </c>
      <c r="F18" s="38">
        <f>'WEEKLY COMPETITIVE REPORT'!G18</f>
        <v>3</v>
      </c>
      <c r="G18" s="38">
        <f>'WEEKLY COMPETITIVE REPORT'!H18</f>
        <v>8</v>
      </c>
      <c r="H18" s="15">
        <f>'WEEKLY COMPETITIVE REPORT'!I18/X4</f>
        <v>9682.197296519988</v>
      </c>
      <c r="I18" s="15">
        <f>'WEEKLY COMPETITIVE REPORT'!J18/X4</f>
        <v>16764.452113891286</v>
      </c>
      <c r="J18" s="23">
        <f>'WEEKLY COMPETITIVE REPORT'!K18</f>
        <v>1338</v>
      </c>
      <c r="K18" s="23">
        <f>'WEEKLY COMPETITIVE REPORT'!L18</f>
        <v>2326</v>
      </c>
      <c r="L18" s="65">
        <f>'WEEKLY COMPETITIVE REPORT'!M18</f>
        <v>-42.245668210670786</v>
      </c>
      <c r="M18" s="15">
        <f t="shared" si="0"/>
        <v>1210.2746620649984</v>
      </c>
      <c r="N18" s="38">
        <f>'WEEKLY COMPETITIVE REPORT'!O18</f>
        <v>8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80641.35749209089</v>
      </c>
      <c r="W18" s="23">
        <f>'WEEKLY COMPETITIVE REPORT'!X18</f>
        <v>0</v>
      </c>
      <c r="X18" s="57">
        <f>'WEEKLY COMPETITIVE REPORT'!Y18</f>
        <v>12816</v>
      </c>
    </row>
    <row r="19" spans="1:24" ht="12.75">
      <c r="A19" s="51">
        <v>6</v>
      </c>
      <c r="B19" s="4" t="str">
        <f>'WEEKLY COMPETITIVE REPORT'!B19</f>
        <v>New</v>
      </c>
      <c r="C19" s="4" t="str">
        <f>'WEEKLY COMPETITIVE REPORT'!C19</f>
        <v>WINNIE THE POOH</v>
      </c>
      <c r="D19" s="4" t="str">
        <f>'WEEKLY COMPETITIVE REPORT'!E19</f>
        <v>BVI</v>
      </c>
      <c r="E19" s="4" t="str">
        <f>'WEEKLY COMPETITIVE REPORT'!F19</f>
        <v>Cenex</v>
      </c>
      <c r="F19" s="38">
        <f>'WEEKLY COMPETITIVE REPORT'!G19</f>
        <v>1</v>
      </c>
      <c r="G19" s="38">
        <f>'WEEKLY COMPETITIVE REPORT'!H19</f>
        <v>11</v>
      </c>
      <c r="H19" s="15">
        <f>'WEEKLY COMPETITIVE REPORT'!I19/X4</f>
        <v>6898.188093183779</v>
      </c>
      <c r="I19" s="15">
        <f>'WEEKLY COMPETITIVE REPORT'!J19/X4</f>
        <v>0</v>
      </c>
      <c r="J19" s="23">
        <f>'WEEKLY COMPETITIVE REPORT'!K19</f>
        <v>1011</v>
      </c>
      <c r="K19" s="23">
        <f>'WEEKLY COMPETITIVE REPORT'!L19</f>
        <v>0</v>
      </c>
      <c r="L19" s="65">
        <f>'WEEKLY COMPETITIVE REPORT'!M19</f>
        <v>0</v>
      </c>
      <c r="M19" s="15">
        <f t="shared" si="0"/>
        <v>627.1080084712526</v>
      </c>
      <c r="N19" s="38">
        <f>'WEEKLY COMPETITIVE REPORT'!O19</f>
        <v>11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>
        <f>'WEEKLY COMPETITIVE REPORT'!T19</f>
        <v>0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9150.129421915444</v>
      </c>
      <c r="W19" s="23">
        <f>'WEEKLY COMPETITIVE REPORT'!X19</f>
        <v>0</v>
      </c>
      <c r="X19" s="57">
        <f>'WEEKLY COMPETITIVE REPORT'!Y19</f>
        <v>1505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BAD TEACHER</v>
      </c>
      <c r="D20" s="4" t="str">
        <f>'WEEKLY COMPETITIVE REPORT'!E20</f>
        <v>SONY</v>
      </c>
      <c r="E20" s="4" t="str">
        <f>'WEEKLY COMPETITIVE REPORT'!F20</f>
        <v>CF</v>
      </c>
      <c r="F20" s="38">
        <f>'WEEKLY COMPETITIVE REPORT'!G20</f>
        <v>5</v>
      </c>
      <c r="G20" s="38">
        <f>'WEEKLY COMPETITIVE REPORT'!H20</f>
        <v>8</v>
      </c>
      <c r="H20" s="15">
        <f>'WEEKLY COMPETITIVE REPORT'!I20/X4</f>
        <v>5904.515386827725</v>
      </c>
      <c r="I20" s="15">
        <f>'WEEKLY COMPETITIVE REPORT'!J20/X4</f>
        <v>6324.4176013805</v>
      </c>
      <c r="J20" s="23">
        <f>'WEEKLY COMPETITIVE REPORT'!K20</f>
        <v>853</v>
      </c>
      <c r="K20" s="23">
        <f>'WEEKLY COMPETITIVE REPORT'!L20</f>
        <v>886</v>
      </c>
      <c r="L20" s="65">
        <f>'WEEKLY COMPETITIVE REPORT'!M20</f>
        <v>-6.639381537062306</v>
      </c>
      <c r="M20" s="15">
        <f t="shared" si="0"/>
        <v>738.0644233534656</v>
      </c>
      <c r="N20" s="38">
        <f>'WEEKLY COMPETITIVE REPORT'!O20</f>
        <v>8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116649.41041127409</v>
      </c>
      <c r="W20" s="23">
        <f>'WEEKLY COMPETITIVE REPORT'!X20</f>
        <v>0</v>
      </c>
      <c r="X20" s="57">
        <f>'WEEKLY COMPETITIVE REPORT'!Y20</f>
        <v>18804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ZOOKEEPER</v>
      </c>
      <c r="D21" s="4" t="str">
        <f>'WEEKLY COMPETITIVE REPORT'!E21</f>
        <v>SONY</v>
      </c>
      <c r="E21" s="4" t="str">
        <f>'WEEKLY COMPETITIVE REPORT'!F21</f>
        <v>CF</v>
      </c>
      <c r="F21" s="38">
        <f>'WEEKLY COMPETITIVE REPORT'!G21</f>
        <v>3</v>
      </c>
      <c r="G21" s="38">
        <f>'WEEKLY COMPETITIVE REPORT'!H21</f>
        <v>7</v>
      </c>
      <c r="H21" s="15">
        <f>'WEEKLY COMPETITIVE REPORT'!I21/X4</f>
        <v>5217.141213689963</v>
      </c>
      <c r="I21" s="15">
        <f>'WEEKLY COMPETITIVE REPORT'!J21/X4</f>
        <v>7185.792349726776</v>
      </c>
      <c r="J21" s="23">
        <f>'WEEKLY COMPETITIVE REPORT'!K21</f>
        <v>748</v>
      </c>
      <c r="K21" s="23">
        <f>'WEEKLY COMPETITIVE REPORT'!L21</f>
        <v>1027</v>
      </c>
      <c r="L21" s="65">
        <f>'WEEKLY COMPETITIVE REPORT'!M21</f>
        <v>-27.396437862717633</v>
      </c>
      <c r="M21" s="15">
        <f aca="true" t="shared" si="2" ref="M21:M33">H21/G21</f>
        <v>745.3058876699946</v>
      </c>
      <c r="N21" s="38">
        <f>'WEEKLY COMPETITIVE REPORT'!O21</f>
        <v>7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35371.009490940465</v>
      </c>
      <c r="W21" s="23">
        <f>'WEEKLY COMPETITIVE REPORT'!X21</f>
        <v>0</v>
      </c>
      <c r="X21" s="57">
        <f>'WEEKLY COMPETITIVE REPORT'!Y21</f>
        <v>5561</v>
      </c>
    </row>
    <row r="22" spans="1:24" ht="12.75">
      <c r="A22" s="51">
        <v>9</v>
      </c>
      <c r="B22" s="4" t="str">
        <f>'WEEKLY COMPETITIVE REPORT'!B22</f>
        <v>New</v>
      </c>
      <c r="C22" s="4" t="str">
        <f>'WEEKLY COMPETITIVE REPORT'!C22</f>
        <v>ONE DAY</v>
      </c>
      <c r="D22" s="4" t="str">
        <f>'WEEKLY COMPETITIVE REPORT'!E22</f>
        <v>IND</v>
      </c>
      <c r="E22" s="4" t="str">
        <f>'WEEKLY COMPETITIVE REPORT'!F22</f>
        <v>Cinemania</v>
      </c>
      <c r="F22" s="38">
        <f>'WEEKLY COMPETITIVE REPORT'!G22</f>
        <v>1</v>
      </c>
      <c r="G22" s="38">
        <f>'WEEKLY COMPETITIVE REPORT'!H22</f>
        <v>4</v>
      </c>
      <c r="H22" s="15">
        <f>'WEEKLY COMPETITIVE REPORT'!I22/X4</f>
        <v>3882.657463330457</v>
      </c>
      <c r="I22" s="15">
        <f>'WEEKLY COMPETITIVE REPORT'!J22/X4</f>
        <v>0</v>
      </c>
      <c r="J22" s="23">
        <f>'WEEKLY COMPETITIVE REPORT'!K22</f>
        <v>538</v>
      </c>
      <c r="K22" s="23">
        <f>'WEEKLY COMPETITIVE REPORT'!L22</f>
        <v>0</v>
      </c>
      <c r="L22" s="65">
        <f>'WEEKLY COMPETITIVE REPORT'!M22</f>
        <v>0</v>
      </c>
      <c r="M22" s="15">
        <f t="shared" si="2"/>
        <v>970.6643658326143</v>
      </c>
      <c r="N22" s="38">
        <f>'WEEKLY COMPETITIVE REPORT'!O22</f>
        <v>4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>
        <f>'WEEKLY COMPETITIVE REPORT'!T22</f>
        <v>0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5783.721599079666</v>
      </c>
      <c r="W22" s="23">
        <f>'WEEKLY COMPETITIVE REPORT'!X22</f>
        <v>0</v>
      </c>
      <c r="X22" s="57">
        <f>'WEEKLY COMPETITIVE REPORT'!Y22</f>
        <v>813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CHANGE UP</v>
      </c>
      <c r="D23" s="4" t="str">
        <f>'WEEKLY COMPETITIVE REPORT'!E23</f>
        <v>UNI</v>
      </c>
      <c r="E23" s="4" t="str">
        <f>'WEEKLY COMPETITIVE REPORT'!F23</f>
        <v>Karantanija</v>
      </c>
      <c r="F23" s="38">
        <f>'WEEKLY COMPETITIVE REPORT'!G23</f>
        <v>7</v>
      </c>
      <c r="G23" s="38">
        <f>'WEEKLY COMPETITIVE REPORT'!H23</f>
        <v>8</v>
      </c>
      <c r="H23" s="15">
        <f>'WEEKLY COMPETITIVE REPORT'!I23/X4</f>
        <v>2431.6939890710382</v>
      </c>
      <c r="I23" s="15">
        <f>'WEEKLY COMPETITIVE REPORT'!J23/X4</f>
        <v>3132.0103537532354</v>
      </c>
      <c r="J23" s="23">
        <f>'WEEKLY COMPETITIVE REPORT'!K23</f>
        <v>356</v>
      </c>
      <c r="K23" s="23">
        <f>'WEEKLY COMPETITIVE REPORT'!L23</f>
        <v>461</v>
      </c>
      <c r="L23" s="65">
        <f>'WEEKLY COMPETITIVE REPORT'!M23</f>
        <v>-22.359963269054177</v>
      </c>
      <c r="M23" s="15">
        <f t="shared" si="2"/>
        <v>303.9617486338798</v>
      </c>
      <c r="N23" s="38">
        <f>'WEEKLY COMPETITIVE REPORT'!O23</f>
        <v>8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171541.55881507046</v>
      </c>
      <c r="W23" s="23">
        <f>'WEEKLY COMPETITIVE REPORT'!X23</f>
        <v>0</v>
      </c>
      <c r="X23" s="57">
        <f>'WEEKLY COMPETITIVE REPORT'!Y23</f>
        <v>27611</v>
      </c>
    </row>
    <row r="24" spans="1:24" ht="12.75">
      <c r="A24" s="51">
        <v>11</v>
      </c>
      <c r="B24" s="4">
        <f>'WEEKLY COMPETITIVE REPORT'!B24</f>
        <v>10</v>
      </c>
      <c r="C24" s="4" t="str">
        <f>'WEEKLY COMPETITIVE REPORT'!C24</f>
        <v>JANE EYRE</v>
      </c>
      <c r="D24" s="4" t="str">
        <f>'WEEKLY COMPETITIVE REPORT'!E24</f>
        <v>IND</v>
      </c>
      <c r="E24" s="4" t="str">
        <f>'WEEKLY COMPETITIVE REPORT'!F24</f>
        <v>Cinemania</v>
      </c>
      <c r="F24" s="38">
        <f>'WEEKLY COMPETITIVE REPORT'!G24</f>
        <v>5</v>
      </c>
      <c r="G24" s="38">
        <f>'WEEKLY COMPETITIVE REPORT'!H24</f>
        <v>2</v>
      </c>
      <c r="H24" s="15">
        <f>'WEEKLY COMPETITIVE REPORT'!I24/X4</f>
        <v>1669.5427092320965</v>
      </c>
      <c r="I24" s="15">
        <f>'WEEKLY COMPETITIVE REPORT'!J24/X4</f>
        <v>1895.312050618349</v>
      </c>
      <c r="J24" s="23">
        <f>'WEEKLY COMPETITIVE REPORT'!K24</f>
        <v>208</v>
      </c>
      <c r="K24" s="23">
        <f>'WEEKLY COMPETITIVE REPORT'!L24</f>
        <v>250</v>
      </c>
      <c r="L24" s="65">
        <f>'WEEKLY COMPETITIVE REPORT'!M24</f>
        <v>-11.911987860394532</v>
      </c>
      <c r="M24" s="15">
        <f t="shared" si="2"/>
        <v>834.7713546160483</v>
      </c>
      <c r="N24" s="38">
        <f>'WEEKLY COMPETITIVE REPORT'!O24</f>
        <v>2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>
        <f t="shared" si="3"/>
        <v>0</v>
      </c>
      <c r="V24" s="26">
        <f>'WEEKLY COMPETITIVE REPORT'!W24/X4</f>
        <v>28150.70463042853</v>
      </c>
      <c r="W24" s="23">
        <f>'WEEKLY COMPETITIVE REPORT'!X24</f>
        <v>0</v>
      </c>
      <c r="X24" s="57">
        <f>'WEEKLY COMPETITIVE REPORT'!Y24</f>
        <v>4030</v>
      </c>
    </row>
    <row r="25" spans="1:24" ht="12.75">
      <c r="A25" s="51">
        <v>12</v>
      </c>
      <c r="B25" s="4">
        <f>'WEEKLY COMPETITIVE REPORT'!B25</f>
        <v>12</v>
      </c>
      <c r="C25" s="4" t="str">
        <f>'WEEKLY COMPETITIVE REPORT'!C25</f>
        <v>HORRIBLE BOSSES</v>
      </c>
      <c r="D25" s="4" t="str">
        <f>'WEEKLY COMPETITIVE REPORT'!E25</f>
        <v>WB</v>
      </c>
      <c r="E25" s="4" t="str">
        <f>'WEEKLY COMPETITIVE REPORT'!F25</f>
        <v>Blitz</v>
      </c>
      <c r="F25" s="38">
        <f>'WEEKLY COMPETITIVE REPORT'!G25</f>
        <v>9</v>
      </c>
      <c r="G25" s="38">
        <f>'WEEKLY COMPETITIVE REPORT'!H25</f>
        <v>9</v>
      </c>
      <c r="H25" s="15">
        <f>'WEEKLY COMPETITIVE REPORT'!I25/X4</f>
        <v>806.7299396031061</v>
      </c>
      <c r="I25" s="15">
        <f>'WEEKLY COMPETITIVE REPORT'!J25/X4</f>
        <v>1807.592752372735</v>
      </c>
      <c r="J25" s="23">
        <f>'WEEKLY COMPETITIVE REPORT'!K25</f>
        <v>114</v>
      </c>
      <c r="K25" s="23">
        <f>'WEEKLY COMPETITIVE REPORT'!L25</f>
        <v>248</v>
      </c>
      <c r="L25" s="65">
        <f>'WEEKLY COMPETITIVE REPORT'!M25</f>
        <v>-55.369928400954656</v>
      </c>
      <c r="M25" s="15">
        <f t="shared" si="2"/>
        <v>89.63665995590068</v>
      </c>
      <c r="N25" s="38">
        <f>'WEEKLY COMPETITIVE REPORT'!O25</f>
        <v>9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>
        <f t="shared" si="3"/>
        <v>0</v>
      </c>
      <c r="V25" s="26">
        <f>'WEEKLY COMPETITIVE REPORT'!W25/X4</f>
        <v>212861.6623526028</v>
      </c>
      <c r="W25" s="23">
        <f>'WEEKLY COMPETITIVE REPORT'!X25</f>
        <v>0</v>
      </c>
      <c r="X25" s="57">
        <f>'WEEKLY COMPETITIVE REPORT'!Y25</f>
        <v>33779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HARRY POTTER AND THE DEATHLY HALLOWS PART 2</v>
      </c>
      <c r="D26" s="4" t="str">
        <f>'WEEKLY COMPETITIVE REPORT'!E26</f>
        <v>WB</v>
      </c>
      <c r="E26" s="4" t="str">
        <f>'WEEKLY COMPETITIVE REPORT'!F26</f>
        <v>Blitz</v>
      </c>
      <c r="F26" s="38">
        <f>'WEEKLY COMPETITIVE REPORT'!G26</f>
        <v>11</v>
      </c>
      <c r="G26" s="38">
        <f>'WEEKLY COMPETITIVE REPORT'!H26</f>
        <v>25</v>
      </c>
      <c r="H26" s="15">
        <f>'WEEKLY COMPETITIVE REPORT'!I26/X4</f>
        <v>773.6554501006615</v>
      </c>
      <c r="I26" s="15">
        <f>'WEEKLY COMPETITIVE REPORT'!J26/X4</f>
        <v>1836.3531780270348</v>
      </c>
      <c r="J26" s="23">
        <f>'WEEKLY COMPETITIVE REPORT'!K26</f>
        <v>101</v>
      </c>
      <c r="K26" s="23">
        <f>'WEEKLY COMPETITIVE REPORT'!L26</f>
        <v>277</v>
      </c>
      <c r="L26" s="65">
        <f>'WEEKLY COMPETITIVE REPORT'!M26</f>
        <v>-57.87000783085357</v>
      </c>
      <c r="M26" s="15">
        <f t="shared" si="2"/>
        <v>30.94621800402646</v>
      </c>
      <c r="N26" s="38">
        <f>'WEEKLY COMPETITIVE REPORT'!O26</f>
        <v>25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>
        <f t="shared" si="3"/>
        <v>0</v>
      </c>
      <c r="V26" s="26">
        <f>'WEEKLY COMPETITIVE REPORT'!W26/X4</f>
        <v>623254.242162784</v>
      </c>
      <c r="W26" s="23">
        <f>'WEEKLY COMPETITIVE REPORT'!X26</f>
        <v>0</v>
      </c>
      <c r="X26" s="57">
        <f>'WEEKLY COMPETITIVE REPORT'!Y26</f>
        <v>87177</v>
      </c>
    </row>
    <row r="27" spans="1:24" ht="12.75" customHeight="1">
      <c r="A27" s="51">
        <v>14</v>
      </c>
      <c r="B27" s="4">
        <f>'WEEKLY COMPETITIVE REPORT'!B27</f>
        <v>7</v>
      </c>
      <c r="C27" s="4" t="str">
        <f>'WEEKLY COMPETITIVE REPORT'!C27</f>
        <v>TREE OF LIFE</v>
      </c>
      <c r="D27" s="4" t="str">
        <f>'WEEKLY COMPETITIVE REPORT'!E27</f>
        <v>IND</v>
      </c>
      <c r="E27" s="4" t="str">
        <f>'WEEKLY COMPETITIVE REPORT'!F27</f>
        <v>Blitz</v>
      </c>
      <c r="F27" s="38">
        <f>'WEEKLY COMPETITIVE REPORT'!G27</f>
        <v>5</v>
      </c>
      <c r="G27" s="38">
        <f>'WEEKLY COMPETITIVE REPORT'!H27</f>
        <v>1</v>
      </c>
      <c r="H27" s="15">
        <f>'WEEKLY COMPETITIVE REPORT'!I27/X4</f>
        <v>749.2090882945067</v>
      </c>
      <c r="I27" s="15">
        <f>'WEEKLY COMPETITIVE REPORT'!J27/X17</f>
        <v>0.18402022458698336</v>
      </c>
      <c r="J27" s="23">
        <f>'WEEKLY COMPETITIVE REPORT'!K27</f>
        <v>111</v>
      </c>
      <c r="K27" s="23">
        <f>'WEEKLY COMPETITIVE REPORT'!L27</f>
        <v>659</v>
      </c>
      <c r="L27" s="65">
        <f>'WEEKLY COMPETITIVE REPORT'!M27</f>
        <v>-83.35463258785943</v>
      </c>
      <c r="M27" s="15">
        <f t="shared" si="2"/>
        <v>749.2090882945067</v>
      </c>
      <c r="N27" s="38">
        <f>'WEEKLY COMPETITIVE REPORT'!O27</f>
        <v>1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>
        <f t="shared" si="3"/>
        <v>0</v>
      </c>
      <c r="V27" s="26">
        <f>'WEEKLY COMPETITIVE REPORT'!W27/X4</f>
        <v>43169.39890710382</v>
      </c>
      <c r="W27" s="23">
        <f>'WEEKLY COMPETITIVE REPORT'!X27</f>
        <v>0</v>
      </c>
      <c r="X27" s="57">
        <f>'WEEKLY COMPETITIVE REPORT'!Y27</f>
        <v>6869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CARS 2</v>
      </c>
      <c r="D28" s="4" t="str">
        <f>'WEEKLY COMPETITIVE REPORT'!E28</f>
        <v>BVI</v>
      </c>
      <c r="E28" s="4" t="str">
        <f>'WEEKLY COMPETITIVE REPORT'!F28</f>
        <v>Cenex</v>
      </c>
      <c r="F28" s="38">
        <f>'WEEKLY COMPETITIVE REPORT'!G28</f>
        <v>14</v>
      </c>
      <c r="G28" s="38">
        <f>'WEEKLY COMPETITIVE REPORT'!H28</f>
        <v>21</v>
      </c>
      <c r="H28" s="15">
        <f>'WEEKLY COMPETITIVE REPORT'!I28/X4</f>
        <v>637.043428242738</v>
      </c>
      <c r="I28" s="15">
        <f>'WEEKLY COMPETITIVE REPORT'!J28/X17</f>
        <v>0.0662002469280969</v>
      </c>
      <c r="J28" s="23">
        <f>'WEEKLY COMPETITIVE REPORT'!K28</f>
        <v>89</v>
      </c>
      <c r="K28" s="23">
        <f>'WEEKLY COMPETITIVE REPORT'!L28</f>
        <v>232</v>
      </c>
      <c r="L28" s="65">
        <f>'WEEKLY COMPETITIVE REPORT'!M28</f>
        <v>-60.65719360568384</v>
      </c>
      <c r="M28" s="15">
        <f t="shared" si="2"/>
        <v>30.335401344892283</v>
      </c>
      <c r="N28" s="38">
        <f>'WEEKLY COMPETITIVE REPORT'!O28</f>
        <v>21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>
        <f t="shared" si="3"/>
        <v>0</v>
      </c>
      <c r="V28" s="26">
        <f>'WEEKLY COMPETITIVE REPORT'!W28/X4</f>
        <v>528367.8458441185</v>
      </c>
      <c r="W28" s="23">
        <f>'WEEKLY COMPETITIVE REPORT'!X28</f>
        <v>0</v>
      </c>
      <c r="X28" s="57">
        <f>'WEEKLY COMPETITIVE REPORT'!Y28</f>
        <v>79726</v>
      </c>
    </row>
    <row r="29" spans="1:24" ht="12.75">
      <c r="A29" s="51">
        <v>16</v>
      </c>
      <c r="B29" s="4">
        <f>'WEEKLY COMPETITIVE REPORT'!B29</f>
        <v>9</v>
      </c>
      <c r="C29" s="4" t="str">
        <f>'WEEKLY COMPETITIVE REPORT'!C29</f>
        <v>COWBOYS AND ALIENS</v>
      </c>
      <c r="D29" s="4" t="str">
        <f>'WEEKLY COMPETITIVE REPORT'!E29</f>
        <v>PAR</v>
      </c>
      <c r="E29" s="4" t="str">
        <f>'WEEKLY COMPETITIVE REPORT'!F29</f>
        <v>Karantanija</v>
      </c>
      <c r="F29" s="38">
        <f>'WEEKLY COMPETITIVE REPORT'!G29</f>
        <v>6</v>
      </c>
      <c r="G29" s="38">
        <f>'WEEKLY COMPETITIVE REPORT'!H29</f>
        <v>7</v>
      </c>
      <c r="H29" s="15">
        <f>'WEEKLY COMPETITIVE REPORT'!I29/X4</f>
        <v>520.5637043428243</v>
      </c>
      <c r="I29" s="15">
        <f>'WEEKLY COMPETITIVE REPORT'!J29/X17</f>
        <v>0.08001646187312599</v>
      </c>
      <c r="J29" s="23">
        <f>'WEEKLY COMPETITIVE REPORT'!K29</f>
        <v>79</v>
      </c>
      <c r="K29" s="23">
        <f>'WEEKLY COMPETITIVE REPORT'!L29</f>
        <v>294</v>
      </c>
      <c r="L29" s="65">
        <f>'WEEKLY COMPETITIVE REPORT'!M29</f>
        <v>-73.40191036002939</v>
      </c>
      <c r="M29" s="15">
        <f t="shared" si="2"/>
        <v>74.36624347754632</v>
      </c>
      <c r="N29" s="38">
        <f>'WEEKLY COMPETITIVE REPORT'!O29</f>
        <v>7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>
        <f t="shared" si="3"/>
        <v>0</v>
      </c>
      <c r="V29" s="26">
        <f>'WEEKLY COMPETITIVE REPORT'!W29/X4</f>
        <v>52121.0813920046</v>
      </c>
      <c r="W29" s="23">
        <f>'WEEKLY COMPETITIVE REPORT'!X29</f>
        <v>0</v>
      </c>
      <c r="X29" s="57">
        <f>'WEEKLY COMPETITIVE REPORT'!Y29</f>
        <v>8461</v>
      </c>
    </row>
    <row r="30" spans="1:24" ht="12.75">
      <c r="A30" s="52">
        <v>17</v>
      </c>
      <c r="B30" s="4" t="str">
        <f>'WEEKLY COMPETITIVE REPORT'!B30</f>
        <v>New</v>
      </c>
      <c r="C30" s="4" t="str">
        <f>'WEEKLY COMPETITIVE REPORT'!C30</f>
        <v>TURNEE</v>
      </c>
      <c r="D30" s="4" t="str">
        <f>'WEEKLY COMPETITIVE REPORT'!E30</f>
        <v>IND</v>
      </c>
      <c r="E30" s="4" t="str">
        <f>'WEEKLY COMPETITIVE REPORT'!F30</f>
        <v>CF</v>
      </c>
      <c r="F30" s="38">
        <f>'WEEKLY COMPETITIVE REPORT'!G30</f>
        <v>1</v>
      </c>
      <c r="G30" s="38">
        <f>'WEEKLY COMPETITIVE REPORT'!H30</f>
        <v>1</v>
      </c>
      <c r="H30" s="15">
        <f>'WEEKLY COMPETITIVE REPORT'!I30/X4</f>
        <v>444.3485763589301</v>
      </c>
      <c r="I30" s="15">
        <f>'WEEKLY COMPETITIVE REPORT'!J30/X17</f>
        <v>0</v>
      </c>
      <c r="J30" s="23">
        <f>'WEEKLY COMPETITIVE REPORT'!K30</f>
        <v>69</v>
      </c>
      <c r="K30" s="23">
        <f>'WEEKLY COMPETITIVE REPORT'!L30</f>
        <v>0</v>
      </c>
      <c r="L30" s="65">
        <f>'WEEKLY COMPETITIVE REPORT'!M30</f>
        <v>0</v>
      </c>
      <c r="M30" s="15">
        <f t="shared" si="2"/>
        <v>444.3485763589301</v>
      </c>
      <c r="N30" s="38">
        <f>'WEEKLY COMPETITIVE REPORT'!O30</f>
        <v>1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>
        <f>'WEEKLY COMPETITIVE REPORT'!T30</f>
        <v>0</v>
      </c>
      <c r="T30" s="15">
        <f>'WEEKLY COMPETITIVE REPORT'!U30/X4</f>
        <v>0</v>
      </c>
      <c r="U30" s="15">
        <f t="shared" si="3"/>
        <v>0</v>
      </c>
      <c r="V30" s="26">
        <f>'WEEKLY COMPETITIVE REPORT'!W30/X4</f>
        <v>645.6715559390278</v>
      </c>
      <c r="W30" s="23">
        <f>'WEEKLY COMPETITIVE REPORT'!X30</f>
        <v>0</v>
      </c>
      <c r="X30" s="57">
        <f>'WEEKLY COMPETITIVE REPORT'!Y30</f>
        <v>212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 t="shared" si="2"/>
        <v>#DIV/0!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 t="shared" si="3"/>
        <v>#DIV/0!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 t="shared" si="2"/>
        <v>#DIV/0!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 t="shared" si="3"/>
        <v>#DIV/0!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 t="shared" si="2"/>
        <v>#DIV/0!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 t="shared" si="3"/>
        <v>#DIV/0!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171</v>
      </c>
      <c r="H34" s="33">
        <f>SUM(H14:H33)</f>
        <v>189767.04055220014</v>
      </c>
      <c r="I34" s="32">
        <f>SUM(I14:I33)</f>
        <v>226318.99575318297</v>
      </c>
      <c r="J34" s="32">
        <f>SUM(J14:J33)</f>
        <v>26304</v>
      </c>
      <c r="K34" s="32">
        <f>SUM(K14:K33)</f>
        <v>32077</v>
      </c>
      <c r="L34" s="65">
        <f>'WEEKLY COMPETITIVE REPORT'!M34</f>
        <v>-19.363038642974118</v>
      </c>
      <c r="M34" s="33">
        <f>H34/G34</f>
        <v>1109.7487751590652</v>
      </c>
      <c r="N34" s="41">
        <f>'WEEKLY COMPETITIVE REPORT'!O34</f>
        <v>171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3543642.5079091173</v>
      </c>
      <c r="W34" s="32">
        <f>SUM(W14:W33)</f>
        <v>0</v>
      </c>
      <c r="X34" s="36">
        <f>SUM(X14:X33)</f>
        <v>525525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2009-10-05T11:17:33Z</cp:lastPrinted>
  <dcterms:created xsi:type="dcterms:W3CDTF">1998-07-08T11:15:35Z</dcterms:created>
  <dcterms:modified xsi:type="dcterms:W3CDTF">2011-09-26T11:59:27Z</dcterms:modified>
  <cp:category/>
  <cp:version/>
  <cp:contentType/>
  <cp:contentStatus/>
</cp:coreProperties>
</file>