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440" windowHeight="77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<sst xmlns="http://schemas.openxmlformats.org/spreadsheetml/2006/main" count="260" uniqueCount="95">
  <si>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</si>
  <si>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</si>
  <si>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</si>
  <si>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</si>
  <si>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</si>
  <si>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</si>
  <si>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</si>
  <si>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</si>
  <si>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</si>
  <si>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</si>
  <si>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</si>
  <si>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</si>
  <si>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</si>
  <si>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</si>
  <si>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</si>
  <si>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</si>
  <si>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</si>
  <si>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</si>
  <si>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</si>
  <si>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</si>
  <si>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</si>
  <si>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</si>
  <si>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</si>
  <si>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</si>
  <si>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</si>
  <si>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</si>
  <si>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</si>
  <si>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</si>
  <si>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</si>
  <si>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</si>
  <si>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</si>
  <si>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</si>
  <si>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</si>
  <si>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</si>
  <si>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</si>
  <si>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</si>
  <si>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</si>
  <si>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</si>
  <si>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</si>
  <si>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</si>
  <si>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</si>
  <si>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</si>
  <si>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</si>
  <si>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</si>
  <si>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</si>
  <si>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</si>
  <si>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</si>
  <si>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</si>
  <si>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</si>
  <si>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</si>
  <si>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CARS 2</t>
  </si>
  <si>
    <t>New</t>
  </si>
  <si>
    <t>CHANGE UP</t>
  </si>
  <si>
    <t>ZAMENJAVA</t>
  </si>
  <si>
    <t>THE SMURFS</t>
  </si>
  <si>
    <t>SMRKCI 3D</t>
  </si>
  <si>
    <t>CF</t>
  </si>
  <si>
    <t>SONY</t>
  </si>
  <si>
    <t>IND</t>
  </si>
  <si>
    <t>Cinemania</t>
  </si>
  <si>
    <t>CRAZY, STUPID, LOVE</t>
  </si>
  <si>
    <t>ZOOKEEPER</t>
  </si>
  <si>
    <t>OSRKBNIK</t>
  </si>
  <si>
    <t>TA NORA LJUBEZEN</t>
  </si>
  <si>
    <t>JOHNNY ENGLISH 2</t>
  </si>
  <si>
    <t>FRIENDS WITH BENEFITS</t>
  </si>
  <si>
    <t>PRIJATELJA SAMO ZA SEKS</t>
  </si>
  <si>
    <t>ONE DAY</t>
  </si>
  <si>
    <t>EN DAN</t>
  </si>
  <si>
    <t>WINNIE THE POOH</t>
  </si>
  <si>
    <t>MEDVEDEK PU</t>
  </si>
  <si>
    <t>LAHKO NOČ, GOSPODIČNA</t>
  </si>
  <si>
    <t>DOMEST</t>
  </si>
  <si>
    <t>THE MAIDEN DANCED TO DEATH</t>
  </si>
  <si>
    <t>DEVIŠKI PLES SMRTI</t>
  </si>
  <si>
    <t>FIVIA</t>
  </si>
  <si>
    <t>WHAT'S YOUR NUMBER</t>
  </si>
  <si>
    <t>KATERI JE PRAVI?</t>
  </si>
  <si>
    <t>FOX</t>
  </si>
  <si>
    <t>KILLER ELITE</t>
  </si>
  <si>
    <t>MORILSKA ELITA</t>
  </si>
  <si>
    <t>DREAM HOUSE</t>
  </si>
  <si>
    <t>SANJSKA HIŠA</t>
  </si>
  <si>
    <t>21 - Oct</t>
  </si>
  <si>
    <t>23 - Oct</t>
  </si>
  <si>
    <t>20 - Oct</t>
  </si>
  <si>
    <t>26 - Oct</t>
  </si>
  <si>
    <t>WINX CLUB</t>
  </si>
  <si>
    <t>PARANORMAL ACTIVITY 3</t>
  </si>
  <si>
    <t>PARANORMALNO 3</t>
  </si>
  <si>
    <t>PAR</t>
  </si>
  <si>
    <t>CONTAGION</t>
  </si>
  <si>
    <t>THREE MUSKETEERS 3D</t>
  </si>
  <si>
    <t>TRIJE MUŠKETIRJI 3D</t>
  </si>
  <si>
    <t>KUŽNA NEVARNOST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</si>
</sst>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M18" sqref="M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83</v>
      </c>
      <c r="L4" s="20"/>
      <c r="M4" s="83" t="s">
        <v>84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85</v>
      </c>
      <c r="L5" s="7"/>
      <c r="M5" s="84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40843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51</v>
      </c>
      <c r="C14" s="4" t="s">
        <v>87</v>
      </c>
      <c r="D14" s="4" t="s">
        <v>87</v>
      </c>
      <c r="E14" s="15" t="s">
        <v>58</v>
      </c>
      <c r="F14" s="15" t="s">
        <v>36</v>
      </c>
      <c r="G14" s="37">
        <v>1</v>
      </c>
      <c r="H14" s="37">
        <v>15</v>
      </c>
      <c r="I14" s="14">
        <v>45030</v>
      </c>
      <c r="J14" s="14"/>
      <c r="K14" s="22">
        <v>8579</v>
      </c>
      <c r="L14" s="22"/>
      <c r="M14" s="64"/>
      <c r="N14" s="14">
        <f>I14/H14</f>
        <v>3002</v>
      </c>
      <c r="O14" s="73">
        <v>15</v>
      </c>
      <c r="P14" s="14">
        <v>56739</v>
      </c>
      <c r="Q14" s="14"/>
      <c r="R14" s="14">
        <v>11472</v>
      </c>
      <c r="S14" s="14"/>
      <c r="T14" s="64"/>
      <c r="U14" s="95">
        <v>2520</v>
      </c>
      <c r="V14" s="14">
        <f>P14/O14</f>
        <v>3782.6</v>
      </c>
      <c r="W14" s="75">
        <f>SUM(U14,P14)</f>
        <v>59259</v>
      </c>
      <c r="X14" s="75">
        <v>782</v>
      </c>
      <c r="Y14" s="76">
        <f>SUM(X14,R14)</f>
        <v>12254</v>
      </c>
    </row>
    <row r="15" spans="1:25" ht="12.75">
      <c r="A15" s="72">
        <v>2</v>
      </c>
      <c r="B15" s="72">
        <v>1</v>
      </c>
      <c r="C15" s="87" t="s">
        <v>64</v>
      </c>
      <c r="D15" s="87" t="s">
        <v>64</v>
      </c>
      <c r="E15" s="15" t="s">
        <v>48</v>
      </c>
      <c r="F15" s="15" t="s">
        <v>36</v>
      </c>
      <c r="G15" s="37">
        <v>6</v>
      </c>
      <c r="H15" s="37">
        <v>19</v>
      </c>
      <c r="I15" s="14">
        <v>23569</v>
      </c>
      <c r="J15" s="14">
        <v>28084</v>
      </c>
      <c r="K15" s="14">
        <v>4803</v>
      </c>
      <c r="L15" s="14">
        <v>6053</v>
      </c>
      <c r="M15" s="64">
        <f>(I15/J15*100)-100</f>
        <v>-16.07676969092722</v>
      </c>
      <c r="N15" s="14">
        <f>I15/H15</f>
        <v>1240.4736842105262</v>
      </c>
      <c r="O15" s="73">
        <v>19</v>
      </c>
      <c r="P15" s="14">
        <v>29889</v>
      </c>
      <c r="Q15" s="14">
        <v>35831</v>
      </c>
      <c r="R15" s="14">
        <v>6477</v>
      </c>
      <c r="S15" s="14">
        <v>8043</v>
      </c>
      <c r="T15" s="64">
        <f>(P15/Q15*100)-100</f>
        <v>-16.583405431051318</v>
      </c>
      <c r="U15" s="75">
        <v>336333</v>
      </c>
      <c r="V15" s="14">
        <f>P15/O15</f>
        <v>1573.1052631578948</v>
      </c>
      <c r="W15" s="75">
        <f>SUM(U15,P15)</f>
        <v>366222</v>
      </c>
      <c r="X15" s="75">
        <v>75432</v>
      </c>
      <c r="Y15" s="76">
        <f>SUM(X15,R15)</f>
        <v>81909</v>
      </c>
    </row>
    <row r="16" spans="1:25" ht="12.75">
      <c r="A16" s="72">
        <v>3</v>
      </c>
      <c r="B16" s="72" t="s">
        <v>51</v>
      </c>
      <c r="C16" s="4" t="s">
        <v>92</v>
      </c>
      <c r="D16" s="4" t="s">
        <v>93</v>
      </c>
      <c r="E16" s="15" t="s">
        <v>58</v>
      </c>
      <c r="F16" s="15" t="s">
        <v>42</v>
      </c>
      <c r="G16" s="37">
        <v>1</v>
      </c>
      <c r="H16" s="37">
        <v>12</v>
      </c>
      <c r="I16" s="24">
        <v>22399</v>
      </c>
      <c r="J16" s="24"/>
      <c r="K16" s="89">
        <v>3964</v>
      </c>
      <c r="L16" s="89"/>
      <c r="M16" s="64"/>
      <c r="N16" s="14">
        <f>I16/H16</f>
        <v>1866.5833333333333</v>
      </c>
      <c r="O16" s="37">
        <v>12</v>
      </c>
      <c r="P16" s="22">
        <v>29443</v>
      </c>
      <c r="Q16" s="22"/>
      <c r="R16" s="22">
        <v>5652</v>
      </c>
      <c r="S16" s="22"/>
      <c r="T16" s="64"/>
      <c r="U16" s="75">
        <v>1342</v>
      </c>
      <c r="V16" s="14">
        <f>P16/O16</f>
        <v>2453.5833333333335</v>
      </c>
      <c r="W16" s="75">
        <f>SUM(U16,P16)</f>
        <v>30785</v>
      </c>
      <c r="X16" s="75">
        <v>264</v>
      </c>
      <c r="Y16" s="76">
        <f>SUM(X16,R16)</f>
        <v>5916</v>
      </c>
    </row>
    <row r="17" spans="1:25" ht="12.75">
      <c r="A17" s="72">
        <v>4</v>
      </c>
      <c r="B17" s="72" t="s">
        <v>51</v>
      </c>
      <c r="C17" s="4" t="s">
        <v>88</v>
      </c>
      <c r="D17" s="4" t="s">
        <v>89</v>
      </c>
      <c r="E17" s="15" t="s">
        <v>90</v>
      </c>
      <c r="F17" s="15" t="s">
        <v>36</v>
      </c>
      <c r="G17" s="37">
        <v>1</v>
      </c>
      <c r="H17" s="37">
        <v>6</v>
      </c>
      <c r="I17" s="24">
        <v>15211</v>
      </c>
      <c r="J17" s="24"/>
      <c r="K17" s="97">
        <v>3100</v>
      </c>
      <c r="L17" s="97"/>
      <c r="M17" s="64"/>
      <c r="N17" s="14">
        <f>I17/H17</f>
        <v>2535.1666666666665</v>
      </c>
      <c r="O17" s="73">
        <v>6</v>
      </c>
      <c r="P17" s="74">
        <v>21423</v>
      </c>
      <c r="Q17" s="74"/>
      <c r="R17" s="74">
        <v>4803</v>
      </c>
      <c r="S17" s="74"/>
      <c r="T17" s="64"/>
      <c r="U17" s="75"/>
      <c r="V17" s="14">
        <f>P17/O17</f>
        <v>3570.5</v>
      </c>
      <c r="W17" s="75">
        <f>SUM(U17,P17)</f>
        <v>21423</v>
      </c>
      <c r="X17" s="75"/>
      <c r="Y17" s="76">
        <f>SUM(X17,R17)</f>
        <v>4803</v>
      </c>
    </row>
    <row r="18" spans="1:25" ht="13.5" customHeight="1">
      <c r="A18" s="72">
        <v>5</v>
      </c>
      <c r="B18" s="72" t="s">
        <v>51</v>
      </c>
      <c r="C18" s="4" t="s">
        <v>91</v>
      </c>
      <c r="D18" s="4" t="s">
        <v>94</v>
      </c>
      <c r="E18" s="15" t="s">
        <v>47</v>
      </c>
      <c r="F18" s="15" t="s">
        <v>42</v>
      </c>
      <c r="G18" s="37">
        <v>1</v>
      </c>
      <c r="H18" s="37">
        <v>6</v>
      </c>
      <c r="I18" s="14">
        <v>12414</v>
      </c>
      <c r="J18" s="14"/>
      <c r="K18" s="24">
        <v>2490</v>
      </c>
      <c r="L18" s="24"/>
      <c r="M18" s="64"/>
      <c r="N18" s="14">
        <f>I18/H18</f>
        <v>2069</v>
      </c>
      <c r="O18" s="37">
        <v>6</v>
      </c>
      <c r="P18" s="14">
        <v>17399</v>
      </c>
      <c r="Q18" s="14"/>
      <c r="R18" s="14">
        <v>3903</v>
      </c>
      <c r="S18" s="14"/>
      <c r="T18" s="64"/>
      <c r="U18" s="75"/>
      <c r="V18" s="14">
        <f>P18/O18</f>
        <v>2899.8333333333335</v>
      </c>
      <c r="W18" s="75">
        <f>SUM(U18,P18)</f>
        <v>17399</v>
      </c>
      <c r="X18" s="75"/>
      <c r="Y18" s="76">
        <f>SUM(X18,R18)</f>
        <v>3903</v>
      </c>
    </row>
    <row r="19" spans="1:25" ht="12.75">
      <c r="A19" s="72">
        <v>6</v>
      </c>
      <c r="B19" s="72">
        <v>3</v>
      </c>
      <c r="C19" s="4" t="s">
        <v>54</v>
      </c>
      <c r="D19" s="4" t="s">
        <v>55</v>
      </c>
      <c r="E19" s="15" t="s">
        <v>57</v>
      </c>
      <c r="F19" s="15" t="s">
        <v>56</v>
      </c>
      <c r="G19" s="37">
        <v>10</v>
      </c>
      <c r="H19" s="37">
        <v>19</v>
      </c>
      <c r="I19" s="24">
        <v>10185</v>
      </c>
      <c r="J19" s="24">
        <v>15150</v>
      </c>
      <c r="K19" s="14">
        <v>2426</v>
      </c>
      <c r="L19" s="14">
        <v>3409</v>
      </c>
      <c r="M19" s="64">
        <f>(I19/J19*100)-100</f>
        <v>-32.77227722772277</v>
      </c>
      <c r="N19" s="14">
        <f>I19/H19</f>
        <v>536.0526315789474</v>
      </c>
      <c r="O19" s="73">
        <v>19</v>
      </c>
      <c r="P19" s="14">
        <v>10929</v>
      </c>
      <c r="Q19" s="14">
        <v>17290</v>
      </c>
      <c r="R19" s="14">
        <v>2602</v>
      </c>
      <c r="S19" s="14">
        <v>3902</v>
      </c>
      <c r="T19" s="64">
        <f>(P19/Q19*100)-100</f>
        <v>-36.79005205320994</v>
      </c>
      <c r="U19" s="75">
        <v>907148</v>
      </c>
      <c r="V19" s="14">
        <f>P19/O19</f>
        <v>575.2105263157895</v>
      </c>
      <c r="W19" s="75">
        <f>SUM(U19,P19)</f>
        <v>918077</v>
      </c>
      <c r="X19" s="75">
        <v>189039</v>
      </c>
      <c r="Y19" s="76">
        <f>SUM(X19,R19)</f>
        <v>191641</v>
      </c>
    </row>
    <row r="20" spans="1:25" ht="12.75">
      <c r="A20" s="72">
        <v>7</v>
      </c>
      <c r="B20" s="72">
        <v>2</v>
      </c>
      <c r="C20" s="4" t="s">
        <v>79</v>
      </c>
      <c r="D20" s="4" t="s">
        <v>80</v>
      </c>
      <c r="E20" s="15" t="s">
        <v>58</v>
      </c>
      <c r="F20" s="15" t="s">
        <v>42</v>
      </c>
      <c r="G20" s="37">
        <v>2</v>
      </c>
      <c r="H20" s="37">
        <v>6</v>
      </c>
      <c r="I20" s="24">
        <v>9171</v>
      </c>
      <c r="J20" s="24">
        <v>12437</v>
      </c>
      <c r="K20" s="14">
        <v>1793</v>
      </c>
      <c r="L20" s="14">
        <v>2540</v>
      </c>
      <c r="M20" s="64">
        <f>(I20/J20*100)-100</f>
        <v>-26.26035217496181</v>
      </c>
      <c r="N20" s="14">
        <f>I20/H20</f>
        <v>1528.5</v>
      </c>
      <c r="O20" s="73">
        <v>6</v>
      </c>
      <c r="P20" s="14">
        <v>12476</v>
      </c>
      <c r="Q20" s="14">
        <v>18248</v>
      </c>
      <c r="R20" s="14">
        <v>2677</v>
      </c>
      <c r="S20" s="14">
        <v>4057</v>
      </c>
      <c r="T20" s="64">
        <f>(P20/Q20*100)-100</f>
        <v>-31.630863656291098</v>
      </c>
      <c r="U20" s="75">
        <v>19443</v>
      </c>
      <c r="V20" s="14">
        <f>P20/O20</f>
        <v>2079.3333333333335</v>
      </c>
      <c r="W20" s="75">
        <f>SUM(U20,P20)</f>
        <v>31919</v>
      </c>
      <c r="X20" s="75">
        <v>4379</v>
      </c>
      <c r="Y20" s="76">
        <f>SUM(X20,R20)</f>
        <v>7056</v>
      </c>
    </row>
    <row r="21" spans="1:25" ht="12.75">
      <c r="A21" s="72">
        <v>8</v>
      </c>
      <c r="B21" s="72">
        <v>4</v>
      </c>
      <c r="C21" s="4" t="s">
        <v>76</v>
      </c>
      <c r="D21" s="4" t="s">
        <v>77</v>
      </c>
      <c r="E21" s="15" t="s">
        <v>78</v>
      </c>
      <c r="F21" s="15" t="s">
        <v>42</v>
      </c>
      <c r="G21" s="37">
        <v>3</v>
      </c>
      <c r="H21" s="37">
        <v>8</v>
      </c>
      <c r="I21" s="14">
        <v>7147</v>
      </c>
      <c r="J21" s="14">
        <v>9723</v>
      </c>
      <c r="K21" s="94">
        <v>1426</v>
      </c>
      <c r="L21" s="94">
        <v>2013</v>
      </c>
      <c r="M21" s="64">
        <f>(I21/J21*100)-100</f>
        <v>-26.493880489560837</v>
      </c>
      <c r="N21" s="14">
        <f>I21/H21</f>
        <v>893.375</v>
      </c>
      <c r="O21" s="38">
        <v>8</v>
      </c>
      <c r="P21" s="14">
        <v>9991</v>
      </c>
      <c r="Q21" s="14">
        <v>13699</v>
      </c>
      <c r="R21" s="14">
        <v>2192</v>
      </c>
      <c r="S21" s="14">
        <v>3098</v>
      </c>
      <c r="T21" s="64">
        <f>(P21/Q21*100)-100</f>
        <v>-27.067669172932327</v>
      </c>
      <c r="U21" s="75">
        <v>33292</v>
      </c>
      <c r="V21" s="14">
        <f>P21/O21</f>
        <v>1248.875</v>
      </c>
      <c r="W21" s="75">
        <f>SUM(U21,P21)</f>
        <v>43283</v>
      </c>
      <c r="X21" s="75">
        <v>7489</v>
      </c>
      <c r="Y21" s="76">
        <f>SUM(X21,R21)</f>
        <v>9681</v>
      </c>
    </row>
    <row r="22" spans="1:25" ht="12.75">
      <c r="A22" s="72">
        <v>9</v>
      </c>
      <c r="B22" s="72">
        <v>5</v>
      </c>
      <c r="C22" s="4" t="s">
        <v>65</v>
      </c>
      <c r="D22" s="4" t="s">
        <v>66</v>
      </c>
      <c r="E22" s="15" t="s">
        <v>57</v>
      </c>
      <c r="F22" s="15" t="s">
        <v>56</v>
      </c>
      <c r="G22" s="37">
        <v>5</v>
      </c>
      <c r="H22" s="37">
        <v>8</v>
      </c>
      <c r="I22" s="24">
        <v>5838</v>
      </c>
      <c r="J22" s="24">
        <v>9595</v>
      </c>
      <c r="K22" s="89">
        <v>1163</v>
      </c>
      <c r="L22" s="89">
        <v>1990</v>
      </c>
      <c r="M22" s="64">
        <f>(I22/J22*100)-100</f>
        <v>-39.15581031787389</v>
      </c>
      <c r="N22" s="14">
        <f>I22/H22</f>
        <v>729.75</v>
      </c>
      <c r="O22" s="37">
        <v>8</v>
      </c>
      <c r="P22" s="22">
        <v>7833</v>
      </c>
      <c r="Q22" s="22">
        <v>12871</v>
      </c>
      <c r="R22" s="22">
        <v>1651</v>
      </c>
      <c r="S22" s="22">
        <v>2850</v>
      </c>
      <c r="T22" s="64">
        <f>(P22/Q22*100)-100</f>
        <v>-39.14225778882759</v>
      </c>
      <c r="U22" s="75">
        <v>93101</v>
      </c>
      <c r="V22" s="14">
        <f>P22/O22</f>
        <v>979.125</v>
      </c>
      <c r="W22" s="75">
        <f>SUM(U22,P22)</f>
        <v>100934</v>
      </c>
      <c r="X22" s="75">
        <v>21031</v>
      </c>
      <c r="Y22" s="76">
        <f>SUM(X22,R22)</f>
        <v>22682</v>
      </c>
    </row>
    <row r="23" spans="1:25" ht="12.75">
      <c r="A23" s="72">
        <v>10</v>
      </c>
      <c r="B23" s="72">
        <v>7</v>
      </c>
      <c r="C23" s="4" t="s">
        <v>69</v>
      </c>
      <c r="D23" s="4" t="s">
        <v>70</v>
      </c>
      <c r="E23" s="15" t="s">
        <v>49</v>
      </c>
      <c r="F23" s="15" t="s">
        <v>45</v>
      </c>
      <c r="G23" s="37">
        <v>5</v>
      </c>
      <c r="H23" s="37">
        <v>11</v>
      </c>
      <c r="I23" s="24">
        <v>5310</v>
      </c>
      <c r="J23" s="24">
        <v>5919</v>
      </c>
      <c r="K23" s="97">
        <v>1124</v>
      </c>
      <c r="L23" s="97">
        <v>1267</v>
      </c>
      <c r="M23" s="64">
        <f>(I23/J23*100)-100</f>
        <v>-10.288900152052719</v>
      </c>
      <c r="N23" s="14">
        <f>I23/H23</f>
        <v>482.72727272727275</v>
      </c>
      <c r="O23" s="38">
        <v>11</v>
      </c>
      <c r="P23" s="14">
        <v>7315</v>
      </c>
      <c r="Q23" s="14">
        <v>7770</v>
      </c>
      <c r="R23" s="14">
        <v>1649</v>
      </c>
      <c r="S23" s="14">
        <v>1765</v>
      </c>
      <c r="T23" s="64">
        <f>(P23/Q23*100)-100</f>
        <v>-5.85585585585585</v>
      </c>
      <c r="U23" s="75">
        <v>36180</v>
      </c>
      <c r="V23" s="14">
        <f>P23/O23</f>
        <v>665</v>
      </c>
      <c r="W23" s="75">
        <f>SUM(U23,P23)</f>
        <v>43495</v>
      </c>
      <c r="X23" s="77">
        <v>8493</v>
      </c>
      <c r="Y23" s="76">
        <f>SUM(X23,R23)</f>
        <v>10142</v>
      </c>
    </row>
    <row r="24" spans="1:25" ht="12.75">
      <c r="A24" s="72">
        <v>11</v>
      </c>
      <c r="B24" s="72">
        <v>8</v>
      </c>
      <c r="C24" s="4" t="s">
        <v>71</v>
      </c>
      <c r="D24" s="4" t="s">
        <v>71</v>
      </c>
      <c r="E24" s="15" t="s">
        <v>72</v>
      </c>
      <c r="F24" s="15" t="s">
        <v>59</v>
      </c>
      <c r="G24" s="37">
        <v>4</v>
      </c>
      <c r="H24" s="37">
        <v>10</v>
      </c>
      <c r="I24" s="24">
        <v>3800</v>
      </c>
      <c r="J24" s="24">
        <v>4477</v>
      </c>
      <c r="K24" s="24">
        <v>751</v>
      </c>
      <c r="L24" s="24">
        <v>882</v>
      </c>
      <c r="M24" s="64">
        <f>(I24/J24*100)-100</f>
        <v>-15.121733303551494</v>
      </c>
      <c r="N24" s="14">
        <f>I24/H24</f>
        <v>380</v>
      </c>
      <c r="O24" s="73">
        <v>10</v>
      </c>
      <c r="P24" s="14">
        <v>5806</v>
      </c>
      <c r="Q24" s="14">
        <v>7401</v>
      </c>
      <c r="R24" s="14">
        <v>1228</v>
      </c>
      <c r="S24" s="14">
        <v>1561</v>
      </c>
      <c r="T24" s="64">
        <f>(P24/Q24*100)-100</f>
        <v>-21.551141737603032</v>
      </c>
      <c r="U24" s="75">
        <v>28371</v>
      </c>
      <c r="V24" s="14">
        <f>P24/O24</f>
        <v>580.6</v>
      </c>
      <c r="W24" s="75">
        <f>SUM(U24,P24)</f>
        <v>34177</v>
      </c>
      <c r="X24" s="77">
        <v>6650</v>
      </c>
      <c r="Y24" s="76">
        <f>SUM(X24,R24)</f>
        <v>7878</v>
      </c>
    </row>
    <row r="25" spans="1:25" ht="12.75" customHeight="1">
      <c r="A25" s="51">
        <v>12</v>
      </c>
      <c r="B25" s="72">
        <v>10</v>
      </c>
      <c r="C25" s="4" t="s">
        <v>60</v>
      </c>
      <c r="D25" s="4" t="s">
        <v>63</v>
      </c>
      <c r="E25" s="15" t="s">
        <v>47</v>
      </c>
      <c r="F25" s="15" t="s">
        <v>42</v>
      </c>
      <c r="G25" s="37">
        <v>7</v>
      </c>
      <c r="H25" s="37">
        <v>8</v>
      </c>
      <c r="I25" s="24">
        <v>2477</v>
      </c>
      <c r="J25" s="24">
        <v>2937</v>
      </c>
      <c r="K25" s="98">
        <v>502</v>
      </c>
      <c r="L25" s="98">
        <v>622</v>
      </c>
      <c r="M25" s="64">
        <f>(I25/J25*100)-100</f>
        <v>-15.662240381341505</v>
      </c>
      <c r="N25" s="14">
        <f>I25/H25</f>
        <v>309.625</v>
      </c>
      <c r="O25" s="73">
        <v>8</v>
      </c>
      <c r="P25" s="22">
        <v>3090</v>
      </c>
      <c r="Q25" s="22">
        <v>4346</v>
      </c>
      <c r="R25" s="89">
        <v>651</v>
      </c>
      <c r="S25" s="89">
        <v>948</v>
      </c>
      <c r="T25" s="64">
        <f>(P25/Q25*100)-100</f>
        <v>-28.90013805798435</v>
      </c>
      <c r="U25" s="77">
        <v>80229</v>
      </c>
      <c r="V25" s="14">
        <f>P25/O25</f>
        <v>386.25</v>
      </c>
      <c r="W25" s="75">
        <f>SUM(U25,P25)</f>
        <v>83319</v>
      </c>
      <c r="X25" s="75">
        <v>18425</v>
      </c>
      <c r="Y25" s="76">
        <f>SUM(X25,R25)</f>
        <v>19076</v>
      </c>
    </row>
    <row r="26" spans="1:25" ht="12.75" customHeight="1">
      <c r="A26" s="72">
        <v>13</v>
      </c>
      <c r="B26" s="72">
        <v>9</v>
      </c>
      <c r="C26" s="4" t="s">
        <v>81</v>
      </c>
      <c r="D26" s="4" t="s">
        <v>82</v>
      </c>
      <c r="E26" s="15" t="s">
        <v>58</v>
      </c>
      <c r="F26" s="15" t="s">
        <v>59</v>
      </c>
      <c r="G26" s="37">
        <v>2</v>
      </c>
      <c r="H26" s="37">
        <v>4</v>
      </c>
      <c r="I26" s="22">
        <v>2402</v>
      </c>
      <c r="J26" s="22">
        <v>4571</v>
      </c>
      <c r="K26" s="96">
        <v>478</v>
      </c>
      <c r="L26" s="96">
        <v>948</v>
      </c>
      <c r="M26" s="64">
        <f>(I26/J26*100)-100</f>
        <v>-47.451323561583905</v>
      </c>
      <c r="N26" s="14">
        <f>I26/H26</f>
        <v>600.5</v>
      </c>
      <c r="O26" s="73">
        <v>4</v>
      </c>
      <c r="P26" s="14">
        <v>3483</v>
      </c>
      <c r="Q26" s="14">
        <v>6667</v>
      </c>
      <c r="R26" s="14">
        <v>783</v>
      </c>
      <c r="S26" s="14">
        <v>1512</v>
      </c>
      <c r="T26" s="64">
        <f>(P26/Q26*100)-100</f>
        <v>-47.75761211939403</v>
      </c>
      <c r="U26" s="77">
        <v>6667</v>
      </c>
      <c r="V26" s="14">
        <f>P26/O26</f>
        <v>870.75</v>
      </c>
      <c r="W26" s="75">
        <f>SUM(U26,P26)</f>
        <v>10150</v>
      </c>
      <c r="X26" s="75">
        <v>1512</v>
      </c>
      <c r="Y26" s="76">
        <f>SUM(X26,R26)</f>
        <v>2295</v>
      </c>
    </row>
    <row r="27" spans="1:25" ht="12.75">
      <c r="A27" s="72">
        <v>14</v>
      </c>
      <c r="B27" s="72">
        <v>12</v>
      </c>
      <c r="C27" s="4" t="s">
        <v>61</v>
      </c>
      <c r="D27" s="4" t="s">
        <v>62</v>
      </c>
      <c r="E27" s="15" t="s">
        <v>57</v>
      </c>
      <c r="F27" s="15" t="s">
        <v>56</v>
      </c>
      <c r="G27" s="37">
        <v>7</v>
      </c>
      <c r="H27" s="37">
        <v>7</v>
      </c>
      <c r="I27" s="24">
        <v>2000</v>
      </c>
      <c r="J27" s="24">
        <v>2436</v>
      </c>
      <c r="K27" s="14">
        <v>453</v>
      </c>
      <c r="L27" s="14">
        <v>530</v>
      </c>
      <c r="M27" s="64">
        <f>(I27/J27*100)-100</f>
        <v>-17.89819376026273</v>
      </c>
      <c r="N27" s="14">
        <f>I27/H27</f>
        <v>285.7142857142857</v>
      </c>
      <c r="O27" s="38">
        <v>7</v>
      </c>
      <c r="P27" s="14">
        <v>2258</v>
      </c>
      <c r="Q27" s="14">
        <v>3078</v>
      </c>
      <c r="R27" s="14">
        <v>519</v>
      </c>
      <c r="S27" s="14">
        <v>694</v>
      </c>
      <c r="T27" s="64">
        <f>(P27/Q27*100)-100</f>
        <v>-26.640675763482776</v>
      </c>
      <c r="U27" s="75">
        <v>38566</v>
      </c>
      <c r="V27" s="14">
        <f>P27/O27</f>
        <v>322.57142857142856</v>
      </c>
      <c r="W27" s="75">
        <f>SUM(U27,P27)</f>
        <v>40824</v>
      </c>
      <c r="X27" s="77">
        <v>8882</v>
      </c>
      <c r="Y27" s="76">
        <f>SUM(X27,R27)</f>
        <v>9401</v>
      </c>
    </row>
    <row r="28" spans="1:25" ht="12.75">
      <c r="A28" s="72">
        <v>15</v>
      </c>
      <c r="B28" s="72">
        <v>11</v>
      </c>
      <c r="C28" s="87" t="s">
        <v>67</v>
      </c>
      <c r="D28" s="87" t="s">
        <v>68</v>
      </c>
      <c r="E28" s="15" t="s">
        <v>58</v>
      </c>
      <c r="F28" s="15" t="s">
        <v>59</v>
      </c>
      <c r="G28" s="37">
        <v>5</v>
      </c>
      <c r="H28" s="37">
        <v>4</v>
      </c>
      <c r="I28" s="24">
        <v>1500</v>
      </c>
      <c r="J28" s="24">
        <v>2056</v>
      </c>
      <c r="K28" s="14">
        <v>306</v>
      </c>
      <c r="L28" s="14">
        <v>427</v>
      </c>
      <c r="M28" s="64">
        <f>(I28/J28*100)-100</f>
        <v>-27.042801556420244</v>
      </c>
      <c r="N28" s="14">
        <f>I28/H28</f>
        <v>375</v>
      </c>
      <c r="O28" s="37">
        <v>4</v>
      </c>
      <c r="P28" s="14">
        <v>2296</v>
      </c>
      <c r="Q28" s="14">
        <v>3361</v>
      </c>
      <c r="R28" s="14">
        <v>511</v>
      </c>
      <c r="S28" s="14">
        <v>743</v>
      </c>
      <c r="T28" s="64">
        <f>(P28/Q28*100)-100</f>
        <v>-31.68699791728652</v>
      </c>
      <c r="U28" s="95">
        <v>16839</v>
      </c>
      <c r="V28" s="14">
        <f>P28/O28</f>
        <v>574</v>
      </c>
      <c r="W28" s="75">
        <f>SUM(U28,P28)</f>
        <v>19135</v>
      </c>
      <c r="X28" s="77">
        <v>3709</v>
      </c>
      <c r="Y28" s="76">
        <f>SUM(X28,R28)</f>
        <v>4220</v>
      </c>
    </row>
    <row r="29" spans="1:25" ht="12.75">
      <c r="A29" s="72">
        <v>16</v>
      </c>
      <c r="B29" s="72">
        <v>16</v>
      </c>
      <c r="C29" s="4" t="s">
        <v>50</v>
      </c>
      <c r="D29" s="4" t="s">
        <v>50</v>
      </c>
      <c r="E29" s="15" t="s">
        <v>49</v>
      </c>
      <c r="F29" s="15" t="s">
        <v>45</v>
      </c>
      <c r="G29" s="37">
        <v>18</v>
      </c>
      <c r="H29" s="37">
        <v>21</v>
      </c>
      <c r="I29" s="24">
        <v>988</v>
      </c>
      <c r="J29" s="24">
        <v>819</v>
      </c>
      <c r="K29" s="24">
        <v>206</v>
      </c>
      <c r="L29" s="24">
        <v>176</v>
      </c>
      <c r="M29" s="64">
        <f>(I29/J29*100)-100</f>
        <v>20.634920634920633</v>
      </c>
      <c r="N29" s="14">
        <f>I29/H29</f>
        <v>47.04761904761905</v>
      </c>
      <c r="O29" s="38">
        <v>21</v>
      </c>
      <c r="P29" s="14">
        <v>1061</v>
      </c>
      <c r="Q29" s="14">
        <v>1019</v>
      </c>
      <c r="R29" s="14">
        <v>224</v>
      </c>
      <c r="S29" s="14">
        <v>223</v>
      </c>
      <c r="T29" s="64">
        <f>(P29/Q29*100)-100</f>
        <v>4.121687929342485</v>
      </c>
      <c r="U29" s="75">
        <v>370598</v>
      </c>
      <c r="V29" s="14">
        <f>P29/O29</f>
        <v>50.523809523809526</v>
      </c>
      <c r="W29" s="75">
        <f>SUM(U29,P29)</f>
        <v>371659</v>
      </c>
      <c r="X29" s="77">
        <v>80436</v>
      </c>
      <c r="Y29" s="76">
        <f>SUM(X29,R29)</f>
        <v>80660</v>
      </c>
    </row>
    <row r="30" spans="1:25" ht="12.75">
      <c r="A30" s="72">
        <v>17</v>
      </c>
      <c r="B30" s="72">
        <v>14</v>
      </c>
      <c r="C30" s="4" t="s">
        <v>52</v>
      </c>
      <c r="D30" s="4" t="s">
        <v>53</v>
      </c>
      <c r="E30" s="15" t="s">
        <v>48</v>
      </c>
      <c r="F30" s="15" t="s">
        <v>36</v>
      </c>
      <c r="G30" s="37">
        <v>11</v>
      </c>
      <c r="H30" s="37">
        <v>8</v>
      </c>
      <c r="I30" s="24">
        <v>813</v>
      </c>
      <c r="J30" s="24">
        <v>1322</v>
      </c>
      <c r="K30" s="14">
        <v>168</v>
      </c>
      <c r="L30" s="14">
        <v>270</v>
      </c>
      <c r="M30" s="64">
        <f>(I30/J30*100)-100</f>
        <v>-38.50226928895613</v>
      </c>
      <c r="N30" s="14">
        <f>I30/H30</f>
        <v>101.625</v>
      </c>
      <c r="O30" s="73">
        <v>8</v>
      </c>
      <c r="P30" s="22">
        <v>1040</v>
      </c>
      <c r="Q30" s="22">
        <v>2113</v>
      </c>
      <c r="R30" s="22">
        <v>218</v>
      </c>
      <c r="S30" s="22">
        <v>457</v>
      </c>
      <c r="T30" s="64">
        <f>(P30/Q30*100)-100</f>
        <v>-50.78088026502603</v>
      </c>
      <c r="U30" s="75">
        <v>127263</v>
      </c>
      <c r="V30" s="14">
        <f>P30/O30</f>
        <v>130</v>
      </c>
      <c r="W30" s="75">
        <f>SUM(U30,P30)</f>
        <v>128303</v>
      </c>
      <c r="X30" s="75">
        <v>28796</v>
      </c>
      <c r="Y30" s="76">
        <f>SUM(X30,R30)</f>
        <v>29014</v>
      </c>
    </row>
    <row r="31" spans="1:25" ht="12.75">
      <c r="A31" s="72">
        <v>18</v>
      </c>
      <c r="B31" s="72">
        <v>17</v>
      </c>
      <c r="C31" s="4" t="s">
        <v>73</v>
      </c>
      <c r="D31" s="4" t="s">
        <v>74</v>
      </c>
      <c r="E31" s="15" t="s">
        <v>58</v>
      </c>
      <c r="F31" s="15" t="s">
        <v>75</v>
      </c>
      <c r="G31" s="37">
        <v>3</v>
      </c>
      <c r="H31" s="37">
        <v>2</v>
      </c>
      <c r="I31" s="24">
        <v>51</v>
      </c>
      <c r="J31" s="24">
        <v>449</v>
      </c>
      <c r="K31" s="24">
        <v>16</v>
      </c>
      <c r="L31" s="24">
        <v>106</v>
      </c>
      <c r="M31" s="64">
        <f>(I31/J31*100)-100</f>
        <v>-88.64142538975501</v>
      </c>
      <c r="N31" s="14">
        <f>I31/H31</f>
        <v>25.5</v>
      </c>
      <c r="O31" s="38">
        <v>2</v>
      </c>
      <c r="P31" s="14">
        <v>69</v>
      </c>
      <c r="Q31" s="14">
        <v>713</v>
      </c>
      <c r="R31" s="14">
        <v>22</v>
      </c>
      <c r="S31" s="14">
        <v>170</v>
      </c>
      <c r="T31" s="64">
        <f>(P31/Q31*100)-100</f>
        <v>-90.3225806451613</v>
      </c>
      <c r="U31" s="80">
        <v>1808</v>
      </c>
      <c r="V31" s="14">
        <f>P31/O31</f>
        <v>34.5</v>
      </c>
      <c r="W31" s="75">
        <f>SUM(U31,P31)</f>
        <v>1877</v>
      </c>
      <c r="X31" s="75">
        <v>804</v>
      </c>
      <c r="Y31" s="76">
        <f>SUM(X31,R31)</f>
        <v>826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73"/>
      <c r="P32" s="22"/>
      <c r="Q32" s="22"/>
      <c r="R32" s="22"/>
      <c r="S32" s="22"/>
      <c r="T32" s="64"/>
      <c r="U32" s="80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6"/>
      <c r="L33" s="96"/>
      <c r="M33" s="64"/>
      <c r="N33" s="14"/>
      <c r="O33" s="73"/>
      <c r="P33" s="22"/>
      <c r="Q33" s="22"/>
      <c r="R33" s="22"/>
      <c r="S33" s="22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174</v>
      </c>
      <c r="I34" s="31">
        <f>SUM(I14:I33)</f>
        <v>170305</v>
      </c>
      <c r="J34" s="31">
        <v>232940</v>
      </c>
      <c r="K34" s="31">
        <f>SUM(K14:K33)</f>
        <v>33748</v>
      </c>
      <c r="L34" s="31">
        <v>44683</v>
      </c>
      <c r="M34" s="68">
        <f>(I34/J34*100)-100</f>
        <v>-26.88889842877994</v>
      </c>
      <c r="N34" s="32">
        <f>I34/H34</f>
        <v>978.764367816092</v>
      </c>
      <c r="O34" s="34">
        <f>SUM(O14:O33)</f>
        <v>174</v>
      </c>
      <c r="P34" s="31">
        <f>SUM(P14:P33)</f>
        <v>222540</v>
      </c>
      <c r="Q34" s="31">
        <v>348995</v>
      </c>
      <c r="R34" s="31">
        <f>SUM(R14:R33)</f>
        <v>47234</v>
      </c>
      <c r="S34" s="31">
        <v>70166</v>
      </c>
      <c r="T34" s="68">
        <f>(P34/Q34*100)-100</f>
        <v>-36.23404346767146</v>
      </c>
      <c r="U34" s="78">
        <f>SUM(U14:U33)</f>
        <v>2099700</v>
      </c>
      <c r="V34" s="32">
        <f>P34/O34</f>
        <v>1278.9655172413793</v>
      </c>
      <c r="W34" s="92">
        <f>SUM(U34,P34)</f>
        <v>2322240</v>
      </c>
      <c r="X34" s="79">
        <f>SUM(X14:X33)</f>
        <v>456123</v>
      </c>
      <c r="Y34" s="35">
        <f>SUM(Y14:Y33)</f>
        <v>503357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21 - Oct</v>
      </c>
      <c r="L4" s="20"/>
      <c r="M4" s="62" t="str">
        <f>'WEEKLY COMPETITIVE REPORT'!M4</f>
        <v>23 - Oct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20 - Oct</v>
      </c>
      <c r="L5" s="7"/>
      <c r="M5" s="63" t="str">
        <f>'WEEKLY COMPETITIVE REPORT'!M5</f>
        <v>26 - Oct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40843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WINX CLUB</v>
      </c>
      <c r="D14" s="4" t="str">
        <f>'WEEKLY COMPETITIVE REPORT'!D14</f>
        <v>WINX CLUB</v>
      </c>
      <c r="E14" s="4" t="str">
        <f>'WEEKLY COMPETITIVE REPORT'!E14</f>
        <v>IND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15</v>
      </c>
      <c r="I14" s="14">
        <f>'WEEKLY COMPETITIVE REPORT'!I14/Y4</f>
        <v>64145.29914529915</v>
      </c>
      <c r="J14" s="14">
        <f>'WEEKLY COMPETITIVE REPORT'!J14/Y4</f>
        <v>0</v>
      </c>
      <c r="K14" s="22">
        <f>'WEEKLY COMPETITIVE REPORT'!K14</f>
        <v>8579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4276.353276353277</v>
      </c>
      <c r="O14" s="37">
        <f>'WEEKLY COMPETITIVE REPORT'!O14</f>
        <v>15</v>
      </c>
      <c r="P14" s="14">
        <f>'WEEKLY COMPETITIVE REPORT'!P14/Y4</f>
        <v>80824.78632478633</v>
      </c>
      <c r="Q14" s="14">
        <f>'WEEKLY COMPETITIVE REPORT'!Q14/Y4</f>
        <v>0</v>
      </c>
      <c r="R14" s="22">
        <f>'WEEKLY COMPETITIVE REPORT'!R14</f>
        <v>11472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3589.74358974359</v>
      </c>
      <c r="V14" s="14">
        <f aca="true" t="shared" si="1" ref="V14:V20">P14/O14</f>
        <v>5388.319088319088</v>
      </c>
      <c r="W14" s="25">
        <f aca="true" t="shared" si="2" ref="W14:W20">P14+U14</f>
        <v>84414.52991452992</v>
      </c>
      <c r="X14" s="22">
        <f>'WEEKLY COMPETITIVE REPORT'!X14</f>
        <v>782</v>
      </c>
      <c r="Y14" s="56">
        <f>'WEEKLY COMPETITIVE REPORT'!Y14</f>
        <v>12254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JOHNNY ENGLISH 2</v>
      </c>
      <c r="D15" s="4" t="str">
        <f>'WEEKLY COMPETITIVE REPORT'!D15</f>
        <v>JOHNNY ENGLISH 2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6</v>
      </c>
      <c r="H15" s="37">
        <f>'WEEKLY COMPETITIVE REPORT'!H15</f>
        <v>19</v>
      </c>
      <c r="I15" s="14">
        <f>'WEEKLY COMPETITIVE REPORT'!I15/Y4</f>
        <v>33574.07407407407</v>
      </c>
      <c r="J15" s="14">
        <f>'WEEKLY COMPETITIVE REPORT'!J15/Y4</f>
        <v>40005.69800569801</v>
      </c>
      <c r="K15" s="22">
        <f>'WEEKLY COMPETITIVE REPORT'!K15</f>
        <v>4803</v>
      </c>
      <c r="L15" s="22">
        <f>'WEEKLY COMPETITIVE REPORT'!L15</f>
        <v>6053</v>
      </c>
      <c r="M15" s="64">
        <f>'WEEKLY COMPETITIVE REPORT'!M15</f>
        <v>-16.07676969092722</v>
      </c>
      <c r="N15" s="14">
        <f t="shared" si="0"/>
        <v>1767.0565302144248</v>
      </c>
      <c r="O15" s="37">
        <f>'WEEKLY COMPETITIVE REPORT'!O15</f>
        <v>19</v>
      </c>
      <c r="P15" s="14">
        <f>'WEEKLY COMPETITIVE REPORT'!P15/Y4</f>
        <v>42576.92307692308</v>
      </c>
      <c r="Q15" s="14">
        <f>'WEEKLY COMPETITIVE REPORT'!Q15/Y4</f>
        <v>51041.310541310544</v>
      </c>
      <c r="R15" s="22">
        <f>'WEEKLY COMPETITIVE REPORT'!R15</f>
        <v>6477</v>
      </c>
      <c r="S15" s="22">
        <f>'WEEKLY COMPETITIVE REPORT'!S15</f>
        <v>8043</v>
      </c>
      <c r="T15" s="64">
        <f>'WEEKLY COMPETITIVE REPORT'!T15</f>
        <v>-16.583405431051318</v>
      </c>
      <c r="U15" s="14">
        <f>'WEEKLY COMPETITIVE REPORT'!U15/Y4</f>
        <v>479106.8376068376</v>
      </c>
      <c r="V15" s="14">
        <f t="shared" si="1"/>
        <v>2240.8906882591095</v>
      </c>
      <c r="W15" s="25">
        <f t="shared" si="2"/>
        <v>521683.7606837607</v>
      </c>
      <c r="X15" s="22">
        <f>'WEEKLY COMPETITIVE REPORT'!X15</f>
        <v>75432</v>
      </c>
      <c r="Y15" s="56">
        <f>'WEEKLY COMPETITIVE REPORT'!Y15</f>
        <v>81909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THREE MUSKETEERS 3D</v>
      </c>
      <c r="D16" s="4" t="str">
        <f>'WEEKLY COMPETITIVE REPORT'!D16</f>
        <v>TRIJE MUŠKETIRJI 3D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12</v>
      </c>
      <c r="I16" s="14">
        <f>'WEEKLY COMPETITIVE REPORT'!I16/Y4</f>
        <v>31907.40740740741</v>
      </c>
      <c r="J16" s="14">
        <f>'WEEKLY COMPETITIVE REPORT'!J16/Y4</f>
        <v>0</v>
      </c>
      <c r="K16" s="22">
        <f>'WEEKLY COMPETITIVE REPORT'!K16</f>
        <v>3964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2658.9506172839506</v>
      </c>
      <c r="O16" s="37">
        <f>'WEEKLY COMPETITIVE REPORT'!O16</f>
        <v>12</v>
      </c>
      <c r="P16" s="14">
        <f>'WEEKLY COMPETITIVE REPORT'!P16/Y4</f>
        <v>41941.59544159545</v>
      </c>
      <c r="Q16" s="14">
        <f>'WEEKLY COMPETITIVE REPORT'!Q16/Y4</f>
        <v>0</v>
      </c>
      <c r="R16" s="22">
        <f>'WEEKLY COMPETITIVE REPORT'!R16</f>
        <v>5652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1911.6809116809118</v>
      </c>
      <c r="V16" s="14">
        <f t="shared" si="1"/>
        <v>3495.1329534662873</v>
      </c>
      <c r="W16" s="25">
        <f t="shared" si="2"/>
        <v>43853.27635327636</v>
      </c>
      <c r="X16" s="22">
        <f>'WEEKLY COMPETITIVE REPORT'!X16</f>
        <v>264</v>
      </c>
      <c r="Y16" s="56">
        <f>'WEEKLY COMPETITIVE REPORT'!Y16</f>
        <v>5916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PARANORMAL ACTIVITY 3</v>
      </c>
      <c r="D17" s="4" t="str">
        <f>'WEEKLY COMPETITIVE REPORT'!D17</f>
        <v>PARANORMALNO 3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1</v>
      </c>
      <c r="H17" s="37">
        <f>'WEEKLY COMPETITIVE REPORT'!H17</f>
        <v>6</v>
      </c>
      <c r="I17" s="14">
        <f>'WEEKLY COMPETITIVE REPORT'!I17/Y4</f>
        <v>21668.09116809117</v>
      </c>
      <c r="J17" s="14">
        <f>'WEEKLY COMPETITIVE REPORT'!J17/Y4</f>
        <v>0</v>
      </c>
      <c r="K17" s="22">
        <f>'WEEKLY COMPETITIVE REPORT'!K17</f>
        <v>3100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3611.348528015195</v>
      </c>
      <c r="O17" s="37">
        <f>'WEEKLY COMPETITIVE REPORT'!O17</f>
        <v>6</v>
      </c>
      <c r="P17" s="14">
        <f>'WEEKLY COMPETITIVE REPORT'!P17/Y4</f>
        <v>30517.09401709402</v>
      </c>
      <c r="Q17" s="14">
        <f>'WEEKLY COMPETITIVE REPORT'!Q17/Y4</f>
        <v>0</v>
      </c>
      <c r="R17" s="22">
        <f>'WEEKLY COMPETITIVE REPORT'!R17</f>
        <v>4803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5086.182336182336</v>
      </c>
      <c r="W17" s="25">
        <f t="shared" si="2"/>
        <v>30517.09401709402</v>
      </c>
      <c r="X17" s="22">
        <f>'WEEKLY COMPETITIVE REPORT'!X17</f>
        <v>0</v>
      </c>
      <c r="Y17" s="56">
        <f>'WEEKLY COMPETITIVE REPORT'!Y17</f>
        <v>4803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CONTAGION</v>
      </c>
      <c r="D18" s="4" t="str">
        <f>'WEEKLY COMPETITIVE REPORT'!D18</f>
        <v>KUŽNA NEVARNOST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6</v>
      </c>
      <c r="I18" s="14">
        <f>'WEEKLY COMPETITIVE REPORT'!I18/Y4</f>
        <v>17683.760683760684</v>
      </c>
      <c r="J18" s="14">
        <f>'WEEKLY COMPETITIVE REPORT'!J18/Y4</f>
        <v>0</v>
      </c>
      <c r="K18" s="22">
        <f>'WEEKLY COMPETITIVE REPORT'!K18</f>
        <v>2490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2947.293447293447</v>
      </c>
      <c r="O18" s="37">
        <f>'WEEKLY COMPETITIVE REPORT'!O18</f>
        <v>6</v>
      </c>
      <c r="P18" s="14">
        <f>'WEEKLY COMPETITIVE REPORT'!P18/Y4</f>
        <v>24784.900284900286</v>
      </c>
      <c r="Q18" s="14">
        <f>'WEEKLY COMPETITIVE REPORT'!Q18/Y4</f>
        <v>0</v>
      </c>
      <c r="R18" s="22">
        <f>'WEEKLY COMPETITIVE REPORT'!R18</f>
        <v>3903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4130.816714150048</v>
      </c>
      <c r="W18" s="25">
        <f t="shared" si="2"/>
        <v>24784.900284900286</v>
      </c>
      <c r="X18" s="22">
        <f>'WEEKLY COMPETITIVE REPORT'!X18</f>
        <v>0</v>
      </c>
      <c r="Y18" s="56">
        <f>'WEEKLY COMPETITIVE REPORT'!Y18</f>
        <v>3903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THE SMURFS</v>
      </c>
      <c r="D19" s="4" t="str">
        <f>'WEEKLY COMPETITIVE REPORT'!D19</f>
        <v>SMRKCI 3D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10</v>
      </c>
      <c r="H19" s="37">
        <f>'WEEKLY COMPETITIVE REPORT'!H19</f>
        <v>19</v>
      </c>
      <c r="I19" s="14">
        <f>'WEEKLY COMPETITIVE REPORT'!I19/Y4</f>
        <v>14508.54700854701</v>
      </c>
      <c r="J19" s="14">
        <f>'WEEKLY COMPETITIVE REPORT'!J19/Y4</f>
        <v>21581.196581196582</v>
      </c>
      <c r="K19" s="22">
        <f>'WEEKLY COMPETITIVE REPORT'!K19</f>
        <v>2426</v>
      </c>
      <c r="L19" s="22">
        <f>'WEEKLY COMPETITIVE REPORT'!L19</f>
        <v>3409</v>
      </c>
      <c r="M19" s="64">
        <f>'WEEKLY COMPETITIVE REPORT'!M19</f>
        <v>-32.77227722772277</v>
      </c>
      <c r="N19" s="14">
        <f t="shared" si="0"/>
        <v>763.6077372919478</v>
      </c>
      <c r="O19" s="37">
        <f>'WEEKLY COMPETITIVE REPORT'!O19</f>
        <v>19</v>
      </c>
      <c r="P19" s="14">
        <f>'WEEKLY COMPETITIVE REPORT'!P19/Y4</f>
        <v>15568.37606837607</v>
      </c>
      <c r="Q19" s="14">
        <f>'WEEKLY COMPETITIVE REPORT'!Q19/Y4</f>
        <v>24629.62962962963</v>
      </c>
      <c r="R19" s="22">
        <f>'WEEKLY COMPETITIVE REPORT'!R19</f>
        <v>2602</v>
      </c>
      <c r="S19" s="22">
        <f>'WEEKLY COMPETITIVE REPORT'!S19</f>
        <v>3902</v>
      </c>
      <c r="T19" s="64">
        <f>'WEEKLY COMPETITIVE REPORT'!T19</f>
        <v>-36.79005205320994</v>
      </c>
      <c r="U19" s="14">
        <f>'WEEKLY COMPETITIVE REPORT'!U19/Y4</f>
        <v>1292233.6182336183</v>
      </c>
      <c r="V19" s="14">
        <f t="shared" si="1"/>
        <v>819.3882141250564</v>
      </c>
      <c r="W19" s="25">
        <f t="shared" si="2"/>
        <v>1307801.9943019943</v>
      </c>
      <c r="X19" s="22">
        <f>'WEEKLY COMPETITIVE REPORT'!X19</f>
        <v>189039</v>
      </c>
      <c r="Y19" s="56">
        <f>'WEEKLY COMPETITIVE REPORT'!Y19</f>
        <v>191641</v>
      </c>
    </row>
    <row r="20" spans="1:25" ht="12.75">
      <c r="A20" s="51">
        <v>7</v>
      </c>
      <c r="B20" s="4">
        <f>'WEEKLY COMPETITIVE REPORT'!B20</f>
        <v>2</v>
      </c>
      <c r="C20" s="4" t="str">
        <f>'WEEKLY COMPETITIVE REPORT'!C20</f>
        <v>KILLER ELITE</v>
      </c>
      <c r="D20" s="4" t="str">
        <f>'WEEKLY COMPETITIVE REPORT'!D20</f>
        <v>MORILSKA ELITA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2</v>
      </c>
      <c r="H20" s="37">
        <f>'WEEKLY COMPETITIVE REPORT'!H20</f>
        <v>6</v>
      </c>
      <c r="I20" s="14">
        <f>'WEEKLY COMPETITIVE REPORT'!I20/Y4</f>
        <v>13064.102564102564</v>
      </c>
      <c r="J20" s="14">
        <f>'WEEKLY COMPETITIVE REPORT'!J20/Y4</f>
        <v>17716.524216524216</v>
      </c>
      <c r="K20" s="22">
        <f>'WEEKLY COMPETITIVE REPORT'!K20</f>
        <v>1793</v>
      </c>
      <c r="L20" s="22">
        <f>'WEEKLY COMPETITIVE REPORT'!L20</f>
        <v>2540</v>
      </c>
      <c r="M20" s="64">
        <f>'WEEKLY COMPETITIVE REPORT'!M20</f>
        <v>-26.26035217496181</v>
      </c>
      <c r="N20" s="14">
        <f t="shared" si="0"/>
        <v>2177.3504273504273</v>
      </c>
      <c r="O20" s="37">
        <f>'WEEKLY COMPETITIVE REPORT'!O20</f>
        <v>6</v>
      </c>
      <c r="P20" s="14">
        <f>'WEEKLY COMPETITIVE REPORT'!P20/Y4</f>
        <v>17772.079772079775</v>
      </c>
      <c r="Q20" s="14">
        <f>'WEEKLY COMPETITIVE REPORT'!Q20/Y4</f>
        <v>25994.301994301997</v>
      </c>
      <c r="R20" s="22">
        <f>'WEEKLY COMPETITIVE REPORT'!R20</f>
        <v>2677</v>
      </c>
      <c r="S20" s="22">
        <f>'WEEKLY COMPETITIVE REPORT'!S20</f>
        <v>4057</v>
      </c>
      <c r="T20" s="64">
        <f>'WEEKLY COMPETITIVE REPORT'!T20</f>
        <v>-31.630863656291098</v>
      </c>
      <c r="U20" s="14">
        <f>'WEEKLY COMPETITIVE REPORT'!U20/Y4</f>
        <v>27696.5811965812</v>
      </c>
      <c r="V20" s="14">
        <f t="shared" si="1"/>
        <v>2962.013295346629</v>
      </c>
      <c r="W20" s="25">
        <f t="shared" si="2"/>
        <v>45468.66096866097</v>
      </c>
      <c r="X20" s="22">
        <f>'WEEKLY COMPETITIVE REPORT'!X20</f>
        <v>4379</v>
      </c>
      <c r="Y20" s="56">
        <f>'WEEKLY COMPETITIVE REPORT'!Y20</f>
        <v>7056</v>
      </c>
    </row>
    <row r="21" spans="1:25" ht="12.75">
      <c r="A21" s="50">
        <v>8</v>
      </c>
      <c r="B21" s="4">
        <f>'WEEKLY COMPETITIVE REPORT'!B21</f>
        <v>4</v>
      </c>
      <c r="C21" s="4" t="str">
        <f>'WEEKLY COMPETITIVE REPORT'!C21</f>
        <v>WHAT'S YOUR NUMBER</v>
      </c>
      <c r="D21" s="4" t="str">
        <f>'WEEKLY COMPETITIVE REPORT'!D21</f>
        <v>KATERI JE PRAVI?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3</v>
      </c>
      <c r="H21" s="37">
        <f>'WEEKLY COMPETITIVE REPORT'!H21</f>
        <v>8</v>
      </c>
      <c r="I21" s="14">
        <f>'WEEKLY COMPETITIVE REPORT'!I21/Y4</f>
        <v>10180.911680911682</v>
      </c>
      <c r="J21" s="14">
        <f>'WEEKLY COMPETITIVE REPORT'!J21/Y4</f>
        <v>13850.427350427351</v>
      </c>
      <c r="K21" s="22">
        <f>'WEEKLY COMPETITIVE REPORT'!K21</f>
        <v>1426</v>
      </c>
      <c r="L21" s="22">
        <f>'WEEKLY COMPETITIVE REPORT'!L21</f>
        <v>2013</v>
      </c>
      <c r="M21" s="64">
        <f>'WEEKLY COMPETITIVE REPORT'!M21</f>
        <v>-26.493880489560837</v>
      </c>
      <c r="N21" s="14">
        <f aca="true" t="shared" si="3" ref="N21:N33">I21/H21</f>
        <v>1272.6139601139603</v>
      </c>
      <c r="O21" s="37">
        <f>'WEEKLY COMPETITIVE REPORT'!O21</f>
        <v>8</v>
      </c>
      <c r="P21" s="14">
        <f>'WEEKLY COMPETITIVE REPORT'!P21/Y4</f>
        <v>14232.193732193733</v>
      </c>
      <c r="Q21" s="14">
        <f>'WEEKLY COMPETITIVE REPORT'!Q21/Y4</f>
        <v>19514.245014245014</v>
      </c>
      <c r="R21" s="22">
        <f>'WEEKLY COMPETITIVE REPORT'!R21</f>
        <v>2192</v>
      </c>
      <c r="S21" s="22">
        <f>'WEEKLY COMPETITIVE REPORT'!S21</f>
        <v>3098</v>
      </c>
      <c r="T21" s="64">
        <f>'WEEKLY COMPETITIVE REPORT'!T21</f>
        <v>-27.067669172932327</v>
      </c>
      <c r="U21" s="14">
        <f>'WEEKLY COMPETITIVE REPORT'!U21/Y4</f>
        <v>47424.501424501424</v>
      </c>
      <c r="V21" s="14">
        <f aca="true" t="shared" si="4" ref="V21:V33">P21/O21</f>
        <v>1779.0242165242166</v>
      </c>
      <c r="W21" s="25">
        <f aca="true" t="shared" si="5" ref="W21:W33">P21+U21</f>
        <v>61656.69515669516</v>
      </c>
      <c r="X21" s="22">
        <f>'WEEKLY COMPETITIVE REPORT'!X21</f>
        <v>7489</v>
      </c>
      <c r="Y21" s="56">
        <f>'WEEKLY COMPETITIVE REPORT'!Y21</f>
        <v>9681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FRIENDS WITH BENEFITS</v>
      </c>
      <c r="D22" s="4" t="str">
        <f>'WEEKLY COMPETITIVE REPORT'!D22</f>
        <v>PRIJATELJA SAMO ZA SEKS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5</v>
      </c>
      <c r="H22" s="37">
        <f>'WEEKLY COMPETITIVE REPORT'!H22</f>
        <v>8</v>
      </c>
      <c r="I22" s="14">
        <f>'WEEKLY COMPETITIVE REPORT'!I22/Y4</f>
        <v>8316.239316239316</v>
      </c>
      <c r="J22" s="14">
        <f>'WEEKLY COMPETITIVE REPORT'!J22/Y4</f>
        <v>13668.091168091169</v>
      </c>
      <c r="K22" s="22">
        <f>'WEEKLY COMPETITIVE REPORT'!K22</f>
        <v>1163</v>
      </c>
      <c r="L22" s="22">
        <f>'WEEKLY COMPETITIVE REPORT'!L22</f>
        <v>1990</v>
      </c>
      <c r="M22" s="64">
        <f>'WEEKLY COMPETITIVE REPORT'!M22</f>
        <v>-39.15581031787389</v>
      </c>
      <c r="N22" s="14">
        <f t="shared" si="3"/>
        <v>1039.5299145299145</v>
      </c>
      <c r="O22" s="37">
        <f>'WEEKLY COMPETITIVE REPORT'!O22</f>
        <v>8</v>
      </c>
      <c r="P22" s="14">
        <f>'WEEKLY COMPETITIVE REPORT'!P22/Y4</f>
        <v>11158.119658119658</v>
      </c>
      <c r="Q22" s="14">
        <f>'WEEKLY COMPETITIVE REPORT'!Q22/Y4</f>
        <v>18334.757834757835</v>
      </c>
      <c r="R22" s="22">
        <f>'WEEKLY COMPETITIVE REPORT'!R22</f>
        <v>1651</v>
      </c>
      <c r="S22" s="22">
        <f>'WEEKLY COMPETITIVE REPORT'!S22</f>
        <v>2850</v>
      </c>
      <c r="T22" s="64">
        <f>'WEEKLY COMPETITIVE REPORT'!T22</f>
        <v>-39.14225778882759</v>
      </c>
      <c r="U22" s="14">
        <f>'WEEKLY COMPETITIVE REPORT'!U22/Y4</f>
        <v>132622.50712250714</v>
      </c>
      <c r="V22" s="14">
        <f t="shared" si="4"/>
        <v>1394.7649572649573</v>
      </c>
      <c r="W22" s="25">
        <f t="shared" si="5"/>
        <v>143780.6267806268</v>
      </c>
      <c r="X22" s="22">
        <f>'WEEKLY COMPETITIVE REPORT'!X22</f>
        <v>21031</v>
      </c>
      <c r="Y22" s="56">
        <f>'WEEKLY COMPETITIVE REPORT'!Y22</f>
        <v>22682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WINNIE THE POOH</v>
      </c>
      <c r="D23" s="4" t="str">
        <f>'WEEKLY COMPETITIVE REPORT'!D23</f>
        <v>MEDVEDEK PU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5</v>
      </c>
      <c r="H23" s="37">
        <f>'WEEKLY COMPETITIVE REPORT'!H23</f>
        <v>11</v>
      </c>
      <c r="I23" s="14">
        <f>'WEEKLY COMPETITIVE REPORT'!I23/Y4</f>
        <v>7564.102564102564</v>
      </c>
      <c r="J23" s="14">
        <f>'WEEKLY COMPETITIVE REPORT'!J23/Y4</f>
        <v>8431.623931623932</v>
      </c>
      <c r="K23" s="22">
        <f>'WEEKLY COMPETITIVE REPORT'!K23</f>
        <v>1124</v>
      </c>
      <c r="L23" s="22">
        <f>'WEEKLY COMPETITIVE REPORT'!L23</f>
        <v>1267</v>
      </c>
      <c r="M23" s="64">
        <f>'WEEKLY COMPETITIVE REPORT'!M23</f>
        <v>-10.288900152052719</v>
      </c>
      <c r="N23" s="14">
        <f t="shared" si="3"/>
        <v>687.6456876456876</v>
      </c>
      <c r="O23" s="37">
        <f>'WEEKLY COMPETITIVE REPORT'!O23</f>
        <v>11</v>
      </c>
      <c r="P23" s="14">
        <f>'WEEKLY COMPETITIVE REPORT'!P23/Y4</f>
        <v>10420.22792022792</v>
      </c>
      <c r="Q23" s="14">
        <f>'WEEKLY COMPETITIVE REPORT'!Q23/Y4</f>
        <v>11068.376068376068</v>
      </c>
      <c r="R23" s="22">
        <f>'WEEKLY COMPETITIVE REPORT'!R23</f>
        <v>1649</v>
      </c>
      <c r="S23" s="22">
        <f>'WEEKLY COMPETITIVE REPORT'!S23</f>
        <v>1765</v>
      </c>
      <c r="T23" s="64">
        <f>'WEEKLY COMPETITIVE REPORT'!T23</f>
        <v>-5.85585585585585</v>
      </c>
      <c r="U23" s="14">
        <f>'WEEKLY COMPETITIVE REPORT'!U23/Y4</f>
        <v>51538.46153846154</v>
      </c>
      <c r="V23" s="14">
        <f t="shared" si="4"/>
        <v>947.2934472934473</v>
      </c>
      <c r="W23" s="25">
        <f t="shared" si="5"/>
        <v>61958.68945868946</v>
      </c>
      <c r="X23" s="22">
        <f>'WEEKLY COMPETITIVE REPORT'!X23</f>
        <v>8493</v>
      </c>
      <c r="Y23" s="56">
        <f>'WEEKLY COMPETITIVE REPORT'!Y23</f>
        <v>10142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LAHKO NOČ, GOSPODIČNA</v>
      </c>
      <c r="D24" s="4" t="str">
        <f>'WEEKLY COMPETITIVE REPORT'!D24</f>
        <v>LAHKO NOČ, GOSPODIČNA</v>
      </c>
      <c r="E24" s="4" t="str">
        <f>'WEEKLY COMPETITIVE REPORT'!E24</f>
        <v>DOMEST</v>
      </c>
      <c r="F24" s="4" t="str">
        <f>'WEEKLY COMPETITIVE REPORT'!F24</f>
        <v>Cinemania</v>
      </c>
      <c r="G24" s="37">
        <f>'WEEKLY COMPETITIVE REPORT'!G24</f>
        <v>4</v>
      </c>
      <c r="H24" s="37">
        <f>'WEEKLY COMPETITIVE REPORT'!H24</f>
        <v>10</v>
      </c>
      <c r="I24" s="14">
        <f>'WEEKLY COMPETITIVE REPORT'!I24/Y4</f>
        <v>5413.105413105413</v>
      </c>
      <c r="J24" s="14">
        <f>'WEEKLY COMPETITIVE REPORT'!J24/Y4</f>
        <v>6377.492877492878</v>
      </c>
      <c r="K24" s="22">
        <f>'WEEKLY COMPETITIVE REPORT'!K24</f>
        <v>751</v>
      </c>
      <c r="L24" s="22">
        <f>'WEEKLY COMPETITIVE REPORT'!L24</f>
        <v>882</v>
      </c>
      <c r="M24" s="64">
        <f>'WEEKLY COMPETITIVE REPORT'!M24</f>
        <v>-15.121733303551494</v>
      </c>
      <c r="N24" s="14">
        <f t="shared" si="3"/>
        <v>541.3105413105413</v>
      </c>
      <c r="O24" s="37">
        <f>'WEEKLY COMPETITIVE REPORT'!O24</f>
        <v>10</v>
      </c>
      <c r="P24" s="14">
        <f>'WEEKLY COMPETITIVE REPORT'!P24/Y4</f>
        <v>8270.655270655272</v>
      </c>
      <c r="Q24" s="14">
        <f>'WEEKLY COMPETITIVE REPORT'!Q24/Y4</f>
        <v>10542.735042735043</v>
      </c>
      <c r="R24" s="22">
        <f>'WEEKLY COMPETITIVE REPORT'!R24</f>
        <v>1228</v>
      </c>
      <c r="S24" s="22">
        <f>'WEEKLY COMPETITIVE REPORT'!S24</f>
        <v>1561</v>
      </c>
      <c r="T24" s="64">
        <f>'WEEKLY COMPETITIVE REPORT'!T24</f>
        <v>-21.551141737603032</v>
      </c>
      <c r="U24" s="14">
        <f>'WEEKLY COMPETITIVE REPORT'!U24/Y4</f>
        <v>40414.529914529914</v>
      </c>
      <c r="V24" s="14">
        <f t="shared" si="4"/>
        <v>827.0655270655272</v>
      </c>
      <c r="W24" s="25">
        <f t="shared" si="5"/>
        <v>48685.18518518518</v>
      </c>
      <c r="X24" s="22">
        <f>'WEEKLY COMPETITIVE REPORT'!X24</f>
        <v>6650</v>
      </c>
      <c r="Y24" s="56">
        <f>'WEEKLY COMPETITIVE REPORT'!Y24</f>
        <v>7878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CRAZY, STUPID, LOVE</v>
      </c>
      <c r="D25" s="4" t="str">
        <f>'WEEKLY COMPETITIVE REPORT'!D25</f>
        <v>TA NORA LJUBEZEN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7</v>
      </c>
      <c r="H25" s="37">
        <f>'WEEKLY COMPETITIVE REPORT'!H25</f>
        <v>8</v>
      </c>
      <c r="I25" s="14">
        <f>'WEEKLY COMPETITIVE REPORT'!I25/Y4</f>
        <v>3528.4900284900286</v>
      </c>
      <c r="J25" s="14">
        <f>'WEEKLY COMPETITIVE REPORT'!J25/Y4</f>
        <v>4183.760683760684</v>
      </c>
      <c r="K25" s="22">
        <f>'WEEKLY COMPETITIVE REPORT'!K25</f>
        <v>502</v>
      </c>
      <c r="L25" s="22">
        <f>'WEEKLY COMPETITIVE REPORT'!L25</f>
        <v>622</v>
      </c>
      <c r="M25" s="64">
        <f>'WEEKLY COMPETITIVE REPORT'!M25</f>
        <v>-15.662240381341505</v>
      </c>
      <c r="N25" s="14">
        <f t="shared" si="3"/>
        <v>441.0612535612536</v>
      </c>
      <c r="O25" s="37">
        <f>'WEEKLY COMPETITIVE REPORT'!O25</f>
        <v>8</v>
      </c>
      <c r="P25" s="14">
        <f>'WEEKLY COMPETITIVE REPORT'!P25/Y4</f>
        <v>4401.709401709402</v>
      </c>
      <c r="Q25" s="14">
        <f>'WEEKLY COMPETITIVE REPORT'!Q25/Y4</f>
        <v>6190.883190883192</v>
      </c>
      <c r="R25" s="22">
        <f>'WEEKLY COMPETITIVE REPORT'!R25</f>
        <v>651</v>
      </c>
      <c r="S25" s="22">
        <f>'WEEKLY COMPETITIVE REPORT'!S25</f>
        <v>948</v>
      </c>
      <c r="T25" s="64">
        <f>'WEEKLY COMPETITIVE REPORT'!T25</f>
        <v>-28.90013805798435</v>
      </c>
      <c r="U25" s="14">
        <f>'WEEKLY COMPETITIVE REPORT'!U25/Y4</f>
        <v>114286.3247863248</v>
      </c>
      <c r="V25" s="14">
        <f t="shared" si="4"/>
        <v>550.2136752136753</v>
      </c>
      <c r="W25" s="25">
        <f t="shared" si="5"/>
        <v>118688.0341880342</v>
      </c>
      <c r="X25" s="22">
        <f>'WEEKLY COMPETITIVE REPORT'!X25</f>
        <v>18425</v>
      </c>
      <c r="Y25" s="56">
        <f>'WEEKLY COMPETITIVE REPORT'!Y25</f>
        <v>19076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DREAM HOUSE</v>
      </c>
      <c r="D26" s="4" t="str">
        <f>'WEEKLY COMPETITIVE REPORT'!D26</f>
        <v>SANJSKA HIŠA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2</v>
      </c>
      <c r="H26" s="37">
        <f>'WEEKLY COMPETITIVE REPORT'!H26</f>
        <v>4</v>
      </c>
      <c r="I26" s="14">
        <f>'WEEKLY COMPETITIVE REPORT'!I26/Y4</f>
        <v>3421.6524216524217</v>
      </c>
      <c r="J26" s="14">
        <f>'WEEKLY COMPETITIVE REPORT'!J26/Y4</f>
        <v>6511.396011396012</v>
      </c>
      <c r="K26" s="22">
        <f>'WEEKLY COMPETITIVE REPORT'!K26</f>
        <v>478</v>
      </c>
      <c r="L26" s="22">
        <f>'WEEKLY COMPETITIVE REPORT'!L26</f>
        <v>948</v>
      </c>
      <c r="M26" s="64">
        <f>'WEEKLY COMPETITIVE REPORT'!M26</f>
        <v>-47.451323561583905</v>
      </c>
      <c r="N26" s="14">
        <f t="shared" si="3"/>
        <v>855.4131054131054</v>
      </c>
      <c r="O26" s="37">
        <f>'WEEKLY COMPETITIVE REPORT'!O26</f>
        <v>4</v>
      </c>
      <c r="P26" s="14">
        <f>'WEEKLY COMPETITIVE REPORT'!P26/Y4</f>
        <v>4961.538461538462</v>
      </c>
      <c r="Q26" s="14">
        <f>'WEEKLY COMPETITIVE REPORT'!Q26/Y4</f>
        <v>9497.150997150999</v>
      </c>
      <c r="R26" s="22">
        <f>'WEEKLY COMPETITIVE REPORT'!R26</f>
        <v>783</v>
      </c>
      <c r="S26" s="22">
        <f>'WEEKLY COMPETITIVE REPORT'!S26</f>
        <v>1512</v>
      </c>
      <c r="T26" s="64">
        <f>'WEEKLY COMPETITIVE REPORT'!T26</f>
        <v>-47.75761211939403</v>
      </c>
      <c r="U26" s="14">
        <f>'WEEKLY COMPETITIVE REPORT'!U26/Y4</f>
        <v>9497.150997150999</v>
      </c>
      <c r="V26" s="14">
        <f t="shared" si="4"/>
        <v>1240.3846153846155</v>
      </c>
      <c r="W26" s="25">
        <f t="shared" si="5"/>
        <v>14458.68945868946</v>
      </c>
      <c r="X26" s="22">
        <f>'WEEKLY COMPETITIVE REPORT'!X26</f>
        <v>1512</v>
      </c>
      <c r="Y26" s="56">
        <f>'WEEKLY COMPETITIVE REPORT'!Y26</f>
        <v>2295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ZOOKEEPER</v>
      </c>
      <c r="D27" s="4" t="str">
        <f>'WEEKLY COMPETITIVE REPORT'!D27</f>
        <v>OSRKBNIK</v>
      </c>
      <c r="E27" s="4" t="str">
        <f>'WEEKLY COMPETITIVE REPORT'!E27</f>
        <v>SONY</v>
      </c>
      <c r="F27" s="4" t="str">
        <f>'WEEKLY COMPETITIVE REPORT'!F27</f>
        <v>CF</v>
      </c>
      <c r="G27" s="37">
        <f>'WEEKLY COMPETITIVE REPORT'!G27</f>
        <v>7</v>
      </c>
      <c r="H27" s="37">
        <f>'WEEKLY COMPETITIVE REPORT'!H27</f>
        <v>7</v>
      </c>
      <c r="I27" s="14">
        <f>'WEEKLY COMPETITIVE REPORT'!I27/Y4</f>
        <v>2849.002849002849</v>
      </c>
      <c r="J27" s="14">
        <f>'WEEKLY COMPETITIVE REPORT'!J27/Y17</f>
        <v>0.5071830106183636</v>
      </c>
      <c r="K27" s="22">
        <f>'WEEKLY COMPETITIVE REPORT'!K27</f>
        <v>453</v>
      </c>
      <c r="L27" s="22">
        <f>'WEEKLY COMPETITIVE REPORT'!L27</f>
        <v>530</v>
      </c>
      <c r="M27" s="64">
        <f>'WEEKLY COMPETITIVE REPORT'!M27</f>
        <v>-17.89819376026273</v>
      </c>
      <c r="N27" s="14">
        <f t="shared" si="3"/>
        <v>407.000407000407</v>
      </c>
      <c r="O27" s="37">
        <f>'WEEKLY COMPETITIVE REPORT'!O27</f>
        <v>7</v>
      </c>
      <c r="P27" s="14">
        <f>'WEEKLY COMPETITIVE REPORT'!P27/Y4</f>
        <v>3216.5242165242166</v>
      </c>
      <c r="Q27" s="14">
        <f>'WEEKLY COMPETITIVE REPORT'!Q27/Y17</f>
        <v>0.6408494690818238</v>
      </c>
      <c r="R27" s="22">
        <f>'WEEKLY COMPETITIVE REPORT'!R27</f>
        <v>519</v>
      </c>
      <c r="S27" s="22">
        <f>'WEEKLY COMPETITIVE REPORT'!S27</f>
        <v>694</v>
      </c>
      <c r="T27" s="64">
        <f>'WEEKLY COMPETITIVE REPORT'!T27</f>
        <v>-26.640675763482776</v>
      </c>
      <c r="U27" s="14">
        <f>'WEEKLY COMPETITIVE REPORT'!U27/Y17</f>
        <v>8.029564855298771</v>
      </c>
      <c r="V27" s="14">
        <f t="shared" si="4"/>
        <v>459.5034595034595</v>
      </c>
      <c r="W27" s="25">
        <f t="shared" si="5"/>
        <v>3224.5537813795154</v>
      </c>
      <c r="X27" s="22">
        <f>'WEEKLY COMPETITIVE REPORT'!X27</f>
        <v>8882</v>
      </c>
      <c r="Y27" s="56">
        <f>'WEEKLY COMPETITIVE REPORT'!Y27</f>
        <v>9401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ONE DAY</v>
      </c>
      <c r="D28" s="4" t="str">
        <f>'WEEKLY COMPETITIVE REPORT'!D28</f>
        <v>EN DAN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5</v>
      </c>
      <c r="H28" s="37">
        <f>'WEEKLY COMPETITIVE REPORT'!H28</f>
        <v>4</v>
      </c>
      <c r="I28" s="14">
        <f>'WEEKLY COMPETITIVE REPORT'!I28/Y4</f>
        <v>2136.7521367521367</v>
      </c>
      <c r="J28" s="14">
        <f>'WEEKLY COMPETITIVE REPORT'!J28/Y17</f>
        <v>0.42806579221320007</v>
      </c>
      <c r="K28" s="22">
        <f>'WEEKLY COMPETITIVE REPORT'!K28</f>
        <v>306</v>
      </c>
      <c r="L28" s="22">
        <f>'WEEKLY COMPETITIVE REPORT'!L28</f>
        <v>427</v>
      </c>
      <c r="M28" s="64">
        <f>'WEEKLY COMPETITIVE REPORT'!M28</f>
        <v>-27.042801556420244</v>
      </c>
      <c r="N28" s="14">
        <f t="shared" si="3"/>
        <v>534.1880341880342</v>
      </c>
      <c r="O28" s="37">
        <f>'WEEKLY COMPETITIVE REPORT'!O28</f>
        <v>4</v>
      </c>
      <c r="P28" s="14">
        <f>'WEEKLY COMPETITIVE REPORT'!P28/Y4</f>
        <v>3270.6552706552707</v>
      </c>
      <c r="Q28" s="14">
        <f>'WEEKLY COMPETITIVE REPORT'!Q28/Y17</f>
        <v>0.6997709764730377</v>
      </c>
      <c r="R28" s="22">
        <f>'WEEKLY COMPETITIVE REPORT'!R28</f>
        <v>511</v>
      </c>
      <c r="S28" s="22">
        <f>'WEEKLY COMPETITIVE REPORT'!S28</f>
        <v>743</v>
      </c>
      <c r="T28" s="64">
        <f>'WEEKLY COMPETITIVE REPORT'!T28</f>
        <v>-31.68699791728652</v>
      </c>
      <c r="U28" s="14">
        <f>'WEEKLY COMPETITIVE REPORT'!U28/Y17</f>
        <v>3.505933791380387</v>
      </c>
      <c r="V28" s="14">
        <f t="shared" si="4"/>
        <v>817.6638176638177</v>
      </c>
      <c r="W28" s="25">
        <f t="shared" si="5"/>
        <v>3274.161204446651</v>
      </c>
      <c r="X28" s="22">
        <f>'WEEKLY COMPETITIVE REPORT'!X28</f>
        <v>3709</v>
      </c>
      <c r="Y28" s="56">
        <f>'WEEKLY COMPETITIVE REPORT'!Y28</f>
        <v>4220</v>
      </c>
    </row>
    <row r="29" spans="1:25" ht="12.75">
      <c r="A29" s="50">
        <v>16</v>
      </c>
      <c r="B29" s="4">
        <f>'WEEKLY COMPETITIVE REPORT'!B29</f>
        <v>16</v>
      </c>
      <c r="C29" s="4" t="str">
        <f>'WEEKLY COMPETITIVE REPORT'!C29</f>
        <v>CARS 2</v>
      </c>
      <c r="D29" s="4" t="str">
        <f>'WEEKLY COMPETITIVE REPORT'!D29</f>
        <v>CARS 2</v>
      </c>
      <c r="E29" s="4" t="str">
        <f>'WEEKLY COMPETITIVE REPORT'!E29</f>
        <v>BVI</v>
      </c>
      <c r="F29" s="4" t="str">
        <f>'WEEKLY COMPETITIVE REPORT'!F29</f>
        <v>CENEX</v>
      </c>
      <c r="G29" s="37">
        <f>'WEEKLY COMPETITIVE REPORT'!G29</f>
        <v>18</v>
      </c>
      <c r="H29" s="37">
        <f>'WEEKLY COMPETITIVE REPORT'!H29</f>
        <v>21</v>
      </c>
      <c r="I29" s="14">
        <f>'WEEKLY COMPETITIVE REPORT'!I29/Y4</f>
        <v>1407.4074074074074</v>
      </c>
      <c r="J29" s="14">
        <f>'WEEKLY COMPETITIVE REPORT'!J29/Y17</f>
        <v>0.17051842598376016</v>
      </c>
      <c r="K29" s="22">
        <f>'WEEKLY COMPETITIVE REPORT'!K29</f>
        <v>206</v>
      </c>
      <c r="L29" s="22">
        <f>'WEEKLY COMPETITIVE REPORT'!L29</f>
        <v>176</v>
      </c>
      <c r="M29" s="64">
        <f>'WEEKLY COMPETITIVE REPORT'!M29</f>
        <v>20.634920634920633</v>
      </c>
      <c r="N29" s="14">
        <f t="shared" si="3"/>
        <v>67.01940035273368</v>
      </c>
      <c r="O29" s="37">
        <f>'WEEKLY COMPETITIVE REPORT'!O29</f>
        <v>21</v>
      </c>
      <c r="P29" s="14">
        <f>'WEEKLY COMPETITIVE REPORT'!P29/Y4</f>
        <v>1511.3960113960115</v>
      </c>
      <c r="Q29" s="14">
        <f>'WEEKLY COMPETITIVE REPORT'!Q29/Y17</f>
        <v>0.21215906724963565</v>
      </c>
      <c r="R29" s="22">
        <f>'WEEKLY COMPETITIVE REPORT'!R29</f>
        <v>224</v>
      </c>
      <c r="S29" s="22">
        <f>'WEEKLY COMPETITIVE REPORT'!S29</f>
        <v>223</v>
      </c>
      <c r="T29" s="64">
        <f>'WEEKLY COMPETITIVE REPORT'!T29</f>
        <v>4.121687929342485</v>
      </c>
      <c r="U29" s="14">
        <f>'WEEKLY COMPETITIVE REPORT'!U29/Y4</f>
        <v>527917.378917379</v>
      </c>
      <c r="V29" s="14">
        <f t="shared" si="4"/>
        <v>71.97123863790532</v>
      </c>
      <c r="W29" s="25">
        <f t="shared" si="5"/>
        <v>529428.7749287749</v>
      </c>
      <c r="X29" s="22">
        <f>'WEEKLY COMPETITIVE REPORT'!X29</f>
        <v>80436</v>
      </c>
      <c r="Y29" s="56">
        <f>'WEEKLY COMPETITIVE REPORT'!Y29</f>
        <v>80660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CHANGE UP</v>
      </c>
      <c r="D30" s="4" t="str">
        <f>'WEEKLY COMPETITIVE REPORT'!D30</f>
        <v>ZAMENJAVA</v>
      </c>
      <c r="E30" s="4" t="str">
        <f>'WEEKLY COMPETITIVE REPORT'!E30</f>
        <v>UNI</v>
      </c>
      <c r="F30" s="4" t="str">
        <f>'WEEKLY COMPETITIVE REPORT'!F30</f>
        <v>Karantanija</v>
      </c>
      <c r="G30" s="37">
        <f>'WEEKLY COMPETITIVE REPORT'!G30</f>
        <v>11</v>
      </c>
      <c r="H30" s="37">
        <f>'WEEKLY COMPETITIVE REPORT'!H30</f>
        <v>8</v>
      </c>
      <c r="I30" s="14">
        <f>'WEEKLY COMPETITIVE REPORT'!I30/Y4</f>
        <v>1158.1196581196582</v>
      </c>
      <c r="J30" s="14">
        <f>'WEEKLY COMPETITIVE REPORT'!J30/Y17</f>
        <v>0.27524463876743704</v>
      </c>
      <c r="K30" s="22">
        <f>'WEEKLY COMPETITIVE REPORT'!K30</f>
        <v>168</v>
      </c>
      <c r="L30" s="22">
        <f>'WEEKLY COMPETITIVE REPORT'!L30</f>
        <v>270</v>
      </c>
      <c r="M30" s="64">
        <f>'WEEKLY COMPETITIVE REPORT'!M30</f>
        <v>-38.50226928895613</v>
      </c>
      <c r="N30" s="14">
        <f t="shared" si="3"/>
        <v>144.76495726495727</v>
      </c>
      <c r="O30" s="37">
        <f>'WEEKLY COMPETITIVE REPORT'!O30</f>
        <v>8</v>
      </c>
      <c r="P30" s="14">
        <f>'WEEKLY COMPETITIVE REPORT'!P30/Y4</f>
        <v>1481.4814814814815</v>
      </c>
      <c r="Q30" s="14">
        <f>'WEEKLY COMPETITIVE REPORT'!Q30/Y17</f>
        <v>0.4399333749739746</v>
      </c>
      <c r="R30" s="22">
        <f>'WEEKLY COMPETITIVE REPORT'!R30</f>
        <v>218</v>
      </c>
      <c r="S30" s="22">
        <f>'WEEKLY COMPETITIVE REPORT'!S30</f>
        <v>457</v>
      </c>
      <c r="T30" s="64">
        <f>'WEEKLY COMPETITIVE REPORT'!T30</f>
        <v>-50.78088026502603</v>
      </c>
      <c r="U30" s="14">
        <f>'WEEKLY COMPETITIVE REPORT'!U30/Y4</f>
        <v>181286.3247863248</v>
      </c>
      <c r="V30" s="14">
        <f t="shared" si="4"/>
        <v>185.1851851851852</v>
      </c>
      <c r="W30" s="25">
        <f t="shared" si="5"/>
        <v>182767.8062678063</v>
      </c>
      <c r="X30" s="22">
        <f>'WEEKLY COMPETITIVE REPORT'!X30</f>
        <v>28796</v>
      </c>
      <c r="Y30" s="56">
        <f>'WEEKLY COMPETITIVE REPORT'!Y30</f>
        <v>29014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THE MAIDEN DANCED TO DEATH</v>
      </c>
      <c r="D31" s="4" t="str">
        <f>'WEEKLY COMPETITIVE REPORT'!D31</f>
        <v>DEVIŠKI PLES SMRTI</v>
      </c>
      <c r="E31" s="4" t="str">
        <f>'WEEKLY COMPETITIVE REPORT'!E31</f>
        <v>IND</v>
      </c>
      <c r="F31" s="4" t="str">
        <f>'WEEKLY COMPETITIVE REPORT'!F31</f>
        <v>FIVIA</v>
      </c>
      <c r="G31" s="37">
        <f>'WEEKLY COMPETITIVE REPORT'!G31</f>
        <v>3</v>
      </c>
      <c r="H31" s="37">
        <f>'WEEKLY COMPETITIVE REPORT'!H31</f>
        <v>2</v>
      </c>
      <c r="I31" s="14">
        <f>'WEEKLY COMPETITIVE REPORT'!I31/Y4</f>
        <v>72.64957264957265</v>
      </c>
      <c r="J31" s="14">
        <f>'WEEKLY COMPETITIVE REPORT'!J31/Y17</f>
        <v>0.09348323964189048</v>
      </c>
      <c r="K31" s="22">
        <f>'WEEKLY COMPETITIVE REPORT'!K31</f>
        <v>16</v>
      </c>
      <c r="L31" s="22">
        <f>'WEEKLY COMPETITIVE REPORT'!L31</f>
        <v>106</v>
      </c>
      <c r="M31" s="64">
        <f>'WEEKLY COMPETITIVE REPORT'!M31</f>
        <v>-88.64142538975501</v>
      </c>
      <c r="N31" s="14">
        <f t="shared" si="3"/>
        <v>36.324786324786324</v>
      </c>
      <c r="O31" s="37">
        <f>'WEEKLY COMPETITIVE REPORT'!O31</f>
        <v>2</v>
      </c>
      <c r="P31" s="14">
        <f>'WEEKLY COMPETITIVE REPORT'!P31/Y4</f>
        <v>98.2905982905983</v>
      </c>
      <c r="Q31" s="14">
        <f>'WEEKLY COMPETITIVE REPORT'!Q31/Y17</f>
        <v>0.14844888611284615</v>
      </c>
      <c r="R31" s="22">
        <f>'WEEKLY COMPETITIVE REPORT'!R31</f>
        <v>22</v>
      </c>
      <c r="S31" s="22">
        <f>'WEEKLY COMPETITIVE REPORT'!S31</f>
        <v>170</v>
      </c>
      <c r="T31" s="64">
        <f>'WEEKLY COMPETITIVE REPORT'!T31</f>
        <v>-90.3225806451613</v>
      </c>
      <c r="U31" s="14">
        <f>'WEEKLY COMPETITIVE REPORT'!U31/Y4</f>
        <v>2575.4985754985755</v>
      </c>
      <c r="V31" s="14">
        <f t="shared" si="4"/>
        <v>49.14529914529915</v>
      </c>
      <c r="W31" s="25">
        <f t="shared" si="5"/>
        <v>2673.7891737891737</v>
      </c>
      <c r="X31" s="22">
        <f>'WEEKLY COMPETITIVE REPORT'!X31</f>
        <v>804</v>
      </c>
      <c r="Y31" s="56">
        <f>'WEEKLY COMPETITIVE REPORT'!Y31</f>
        <v>826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174</v>
      </c>
      <c r="I34" s="32">
        <f>SUM(I14:I33)</f>
        <v>242599.71509971507</v>
      </c>
      <c r="J34" s="31">
        <f>SUM(J14:J33)</f>
        <v>132327.6853213181</v>
      </c>
      <c r="K34" s="31">
        <f>SUM(K14:K33)</f>
        <v>33748</v>
      </c>
      <c r="L34" s="31">
        <f>SUM(L14:L33)</f>
        <v>21233</v>
      </c>
      <c r="M34" s="64">
        <f>'WEEKLY COMPETITIVE REPORT'!M34</f>
        <v>-26.88889842877994</v>
      </c>
      <c r="N34" s="32">
        <f>I34/H34</f>
        <v>1394.2512362052591</v>
      </c>
      <c r="O34" s="40">
        <f>'WEEKLY COMPETITIVE REPORT'!O34</f>
        <v>174</v>
      </c>
      <c r="P34" s="31">
        <f>SUM(P14:P33)</f>
        <v>317008.54700854706</v>
      </c>
      <c r="Q34" s="31">
        <f>SUM(Q14:Q33)</f>
        <v>176815.53147516417</v>
      </c>
      <c r="R34" s="31">
        <f>SUM(R14:R33)</f>
        <v>47234</v>
      </c>
      <c r="S34" s="31">
        <f>SUM(S14:S33)</f>
        <v>30023</v>
      </c>
      <c r="T34" s="65">
        <f>P34/Q34-100%</f>
        <v>0.7928772679852203</v>
      </c>
      <c r="U34" s="31">
        <f>SUM(U14:U33)</f>
        <v>2912112.6750997864</v>
      </c>
      <c r="V34" s="32">
        <f>P34/O34</f>
        <v>1821.8882011985463</v>
      </c>
      <c r="W34" s="31">
        <f>SUM(W14:W33)</f>
        <v>3229121.2221083334</v>
      </c>
      <c r="X34" s="31">
        <f>SUM(X14:X33)</f>
        <v>456123</v>
      </c>
      <c r="Y34" s="35">
        <f>SUM(Y14:Y33)</f>
        <v>503357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2011-10-27T11:15:19Z</dcterms:modified>
  <cp:category/>
  <cp:version/>
  <cp:contentType/>
  <cp:contentStatus/>
</cp:coreProperties>
</file>