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01" windowWidth="19440" windowHeight="60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<sst xmlns="http://schemas.openxmlformats.org/spreadsheetml/2006/main" count="267" uniqueCount="97">
  <si>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</si>
  <si>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</si>
  <si>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</si>
  <si>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</si>
  <si>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</si>
  <si>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</si>
  <si>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</si>
  <si>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</si>
  <si>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</si>
  <si>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</si>
  <si>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</si>
  <si>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</si>
  <si>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</si>
  <si>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</si>
  <si>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</si>
  <si>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</si>
  <si>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</si>
  <si>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</si>
  <si>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</si>
  <si>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</si>
  <si>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</si>
  <si>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</si>
  <si>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</si>
  <si>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</si>
  <si>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</si>
  <si>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</si>
  <si>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</si>
  <si>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</si>
  <si>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</si>
  <si>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</si>
  <si>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</si>
  <si>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</si>
  <si>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</si>
  <si>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</si>
  <si>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</si>
  <si>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</si>
  <si>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</si>
  <si>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</si>
  <si>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</si>
  <si>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</si>
  <si>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</si>
  <si>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</si>
  <si>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</si>
  <si>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</si>
  <si>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</si>
  <si>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</si>
  <si>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</si>
  <si>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</si>
  <si>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</si>
  <si>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</si>
  <si>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CARS 2</t>
  </si>
  <si>
    <t>New</t>
  </si>
  <si>
    <t>THE SMURFS</t>
  </si>
  <si>
    <t>SMRKCI 3D</t>
  </si>
  <si>
    <t>CF</t>
  </si>
  <si>
    <t>SONY</t>
  </si>
  <si>
    <t>IND</t>
  </si>
  <si>
    <t>Cinemania</t>
  </si>
  <si>
    <t>CRAZY, STUPID, LOVE</t>
  </si>
  <si>
    <t>TA NORA LJUBEZEN</t>
  </si>
  <si>
    <t>JOHNNY ENGLISH 2</t>
  </si>
  <si>
    <t>FRIENDS WITH BENEFITS</t>
  </si>
  <si>
    <t>PRIJATELJA SAMO ZA SEKS</t>
  </si>
  <si>
    <t>ONE DAY</t>
  </si>
  <si>
    <t>EN DAN</t>
  </si>
  <si>
    <t>WINNIE THE POOH</t>
  </si>
  <si>
    <t>MEDVEDEK PU</t>
  </si>
  <si>
    <t>LAHKO NOČ, GOSPODIČNA</t>
  </si>
  <si>
    <t>DOMEST</t>
  </si>
  <si>
    <t>WHAT'S YOUR NUMBER</t>
  </si>
  <si>
    <t>KATERI JE PRAVI?</t>
  </si>
  <si>
    <t>FOX</t>
  </si>
  <si>
    <t>KILLER ELITE</t>
  </si>
  <si>
    <t>MORILSKA ELITA</t>
  </si>
  <si>
    <t>WINX CLUB</t>
  </si>
  <si>
    <t>PARANORMAL ACTIVITY 3</t>
  </si>
  <si>
    <t>PARANORMALNO 3</t>
  </si>
  <si>
    <t>PAR</t>
  </si>
  <si>
    <t>CONTAGION</t>
  </si>
  <si>
    <t>THREE MUSKETEERS 3D</t>
  </si>
  <si>
    <t>TRIJE MUŠKETIRJI 3D</t>
  </si>
  <si>
    <t>KUŽNA NEVARNOST</t>
  </si>
  <si>
    <t>STVOR</t>
  </si>
  <si>
    <t>THE THING</t>
  </si>
  <si>
    <t>REAL STEEL</t>
  </si>
  <si>
    <t>JEKLENA MOČ</t>
  </si>
  <si>
    <t>FOOTLOOSE</t>
  </si>
  <si>
    <t>09 - Nov</t>
  </si>
  <si>
    <t>03 - Nov</t>
  </si>
  <si>
    <t>04 - Nov</t>
  </si>
  <si>
    <t>05 - Nov</t>
  </si>
  <si>
    <t>ADVENTURES OF TINTIN 3D</t>
  </si>
  <si>
    <t>TINTIN IN NJEGOVE PUSTOLOVŠČINE 3D</t>
  </si>
  <si>
    <t>TOWER HEIST</t>
  </si>
  <si>
    <t>OROPAJ BOGATAŠA</t>
  </si>
  <si>
    <t>IN TIME</t>
  </si>
  <si>
    <t>TRGOVCI S ČASOM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</si>
</sst>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4">
      <selection activeCell="O28" sqref="O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89</v>
      </c>
      <c r="L4" s="20"/>
      <c r="M4" s="83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88</v>
      </c>
      <c r="L5" s="7"/>
      <c r="M5" s="84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40856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4" t="s">
        <v>93</v>
      </c>
      <c r="D14" s="4" t="s">
        <v>94</v>
      </c>
      <c r="E14" s="15" t="s">
        <v>48</v>
      </c>
      <c r="F14" s="15" t="s">
        <v>36</v>
      </c>
      <c r="G14" s="37">
        <v>1</v>
      </c>
      <c r="H14" s="37">
        <v>9</v>
      </c>
      <c r="I14" s="22">
        <v>42160</v>
      </c>
      <c r="J14" s="22"/>
      <c r="K14" s="95">
        <v>8480</v>
      </c>
      <c r="L14" s="95"/>
      <c r="M14" s="64"/>
      <c r="N14" s="14">
        <f>I14/H14</f>
        <v>4684.444444444444</v>
      </c>
      <c r="O14" s="73">
        <v>9</v>
      </c>
      <c r="P14" s="22">
        <v>59158</v>
      </c>
      <c r="Q14" s="22"/>
      <c r="R14" s="22">
        <v>12743</v>
      </c>
      <c r="S14" s="22"/>
      <c r="T14" s="64"/>
      <c r="U14" s="75"/>
      <c r="V14" s="14">
        <f>P14/O14</f>
        <v>6573.111111111111</v>
      </c>
      <c r="W14" s="75">
        <f>SUM(U14,P14)</f>
        <v>59158</v>
      </c>
      <c r="X14" s="75"/>
      <c r="Y14" s="76">
        <f>SUM(X14,R14)</f>
        <v>12743</v>
      </c>
    </row>
    <row r="15" spans="1:25" ht="12.75">
      <c r="A15" s="72">
        <v>2</v>
      </c>
      <c r="B15" s="72">
        <v>1</v>
      </c>
      <c r="C15" s="4" t="s">
        <v>74</v>
      </c>
      <c r="D15" s="4" t="s">
        <v>74</v>
      </c>
      <c r="E15" s="15" t="s">
        <v>56</v>
      </c>
      <c r="F15" s="15" t="s">
        <v>36</v>
      </c>
      <c r="G15" s="37">
        <v>3</v>
      </c>
      <c r="H15" s="37">
        <v>15</v>
      </c>
      <c r="I15" s="14">
        <v>25331</v>
      </c>
      <c r="J15" s="14">
        <v>22486</v>
      </c>
      <c r="K15" s="22">
        <v>4822</v>
      </c>
      <c r="L15" s="22">
        <v>4193</v>
      </c>
      <c r="M15" s="64">
        <f>(I15/J15*100)-100</f>
        <v>12.652316997242721</v>
      </c>
      <c r="N15" s="14">
        <f>I15/H15</f>
        <v>1688.7333333333333</v>
      </c>
      <c r="O15" s="73">
        <v>15</v>
      </c>
      <c r="P15" s="14">
        <v>36386</v>
      </c>
      <c r="Q15" s="14">
        <v>44919</v>
      </c>
      <c r="R15" s="14">
        <v>7156</v>
      </c>
      <c r="S15" s="14">
        <v>9009</v>
      </c>
      <c r="T15" s="64">
        <f>(P15/Q15*100)-100</f>
        <v>-18.996415770609318</v>
      </c>
      <c r="U15" s="94">
        <v>104178</v>
      </c>
      <c r="V15" s="14">
        <f>P15/O15</f>
        <v>2425.733333333333</v>
      </c>
      <c r="W15" s="75">
        <f>SUM(U15,P15)</f>
        <v>140564</v>
      </c>
      <c r="X15" s="75">
        <v>21263</v>
      </c>
      <c r="Y15" s="76">
        <f>SUM(X15,R15)</f>
        <v>28419</v>
      </c>
    </row>
    <row r="16" spans="1:25" ht="12.75">
      <c r="A16" s="72">
        <v>3</v>
      </c>
      <c r="B16" s="72" t="s">
        <v>51</v>
      </c>
      <c r="C16" s="4" t="s">
        <v>91</v>
      </c>
      <c r="D16" s="4" t="s">
        <v>92</v>
      </c>
      <c r="E16" s="15" t="s">
        <v>55</v>
      </c>
      <c r="F16" s="15" t="s">
        <v>54</v>
      </c>
      <c r="G16" s="37">
        <v>1</v>
      </c>
      <c r="H16" s="37">
        <v>8</v>
      </c>
      <c r="I16" s="24">
        <v>16393</v>
      </c>
      <c r="J16" s="24"/>
      <c r="K16" s="24">
        <v>3011</v>
      </c>
      <c r="L16" s="24"/>
      <c r="M16" s="64"/>
      <c r="N16" s="14">
        <f>I16/H16</f>
        <v>2049.125</v>
      </c>
      <c r="O16" s="38">
        <v>8</v>
      </c>
      <c r="P16" s="14">
        <v>22710</v>
      </c>
      <c r="Q16" s="14"/>
      <c r="R16" s="14">
        <v>4341</v>
      </c>
      <c r="S16" s="14"/>
      <c r="T16" s="64"/>
      <c r="U16" s="75">
        <v>194</v>
      </c>
      <c r="V16" s="14">
        <f>P16/O16</f>
        <v>2838.75</v>
      </c>
      <c r="W16" s="75">
        <f>SUM(U16,P16)</f>
        <v>22904</v>
      </c>
      <c r="X16" s="75">
        <v>71</v>
      </c>
      <c r="Y16" s="76">
        <f>SUM(X16,R16)</f>
        <v>4412</v>
      </c>
    </row>
    <row r="17" spans="1:25" ht="12.75">
      <c r="A17" s="72">
        <v>4</v>
      </c>
      <c r="B17" s="72" t="s">
        <v>51</v>
      </c>
      <c r="C17" s="4" t="s">
        <v>95</v>
      </c>
      <c r="D17" s="4" t="s">
        <v>96</v>
      </c>
      <c r="E17" s="15" t="s">
        <v>71</v>
      </c>
      <c r="F17" s="15" t="s">
        <v>42</v>
      </c>
      <c r="G17" s="37">
        <v>1</v>
      </c>
      <c r="H17" s="37">
        <v>6</v>
      </c>
      <c r="I17" s="89">
        <v>15004</v>
      </c>
      <c r="J17" s="89"/>
      <c r="K17" s="96">
        <v>2982</v>
      </c>
      <c r="L17" s="96"/>
      <c r="M17" s="64"/>
      <c r="N17" s="14">
        <f>I17/H17</f>
        <v>2500.6666666666665</v>
      </c>
      <c r="O17" s="73">
        <v>6</v>
      </c>
      <c r="P17" s="14">
        <v>22673</v>
      </c>
      <c r="Q17" s="14"/>
      <c r="R17" s="14">
        <v>4967</v>
      </c>
      <c r="S17" s="14"/>
      <c r="T17" s="64"/>
      <c r="U17" s="75">
        <v>1249</v>
      </c>
      <c r="V17" s="14">
        <f>P17/O17</f>
        <v>3778.8333333333335</v>
      </c>
      <c r="W17" s="75">
        <f>SUM(U17,P17)</f>
        <v>23922</v>
      </c>
      <c r="X17" s="75">
        <v>337</v>
      </c>
      <c r="Y17" s="76">
        <f>SUM(X17,R17)</f>
        <v>5304</v>
      </c>
    </row>
    <row r="18" spans="1:25" ht="13.5" customHeight="1">
      <c r="A18" s="72">
        <v>5</v>
      </c>
      <c r="B18" s="72">
        <v>2</v>
      </c>
      <c r="C18" s="4" t="s">
        <v>79</v>
      </c>
      <c r="D18" s="4" t="s">
        <v>80</v>
      </c>
      <c r="E18" s="15" t="s">
        <v>56</v>
      </c>
      <c r="F18" s="15" t="s">
        <v>42</v>
      </c>
      <c r="G18" s="37">
        <v>3</v>
      </c>
      <c r="H18" s="37">
        <v>12</v>
      </c>
      <c r="I18" s="14">
        <v>13079</v>
      </c>
      <c r="J18" s="14">
        <v>22172</v>
      </c>
      <c r="K18" s="89">
        <v>2384</v>
      </c>
      <c r="L18" s="89">
        <v>4016</v>
      </c>
      <c r="M18" s="64">
        <f>(I18/J18*100)-100</f>
        <v>-41.01118527872993</v>
      </c>
      <c r="N18" s="14">
        <f>I18/H18</f>
        <v>1089.9166666666667</v>
      </c>
      <c r="O18" s="37">
        <v>12</v>
      </c>
      <c r="P18" s="22">
        <v>19096</v>
      </c>
      <c r="Q18" s="22">
        <v>39848</v>
      </c>
      <c r="R18" s="22">
        <v>3617</v>
      </c>
      <c r="S18" s="22">
        <v>7668</v>
      </c>
      <c r="T18" s="64">
        <f>(P18/Q18*100)-100</f>
        <v>-52.07789600481831</v>
      </c>
      <c r="U18" s="75">
        <v>70633</v>
      </c>
      <c r="V18" s="14">
        <f>P18/O18</f>
        <v>1591.3333333333333</v>
      </c>
      <c r="W18" s="75">
        <f>SUM(U18,P18)</f>
        <v>89729</v>
      </c>
      <c r="X18" s="75">
        <v>13584</v>
      </c>
      <c r="Y18" s="76">
        <f>SUM(X18,R18)</f>
        <v>17201</v>
      </c>
    </row>
    <row r="19" spans="1:25" ht="12.75">
      <c r="A19" s="72">
        <v>6</v>
      </c>
      <c r="B19" s="72">
        <v>3</v>
      </c>
      <c r="C19" s="87" t="s">
        <v>60</v>
      </c>
      <c r="D19" s="87" t="s">
        <v>60</v>
      </c>
      <c r="E19" s="15" t="s">
        <v>48</v>
      </c>
      <c r="F19" s="15" t="s">
        <v>36</v>
      </c>
      <c r="G19" s="37">
        <v>8</v>
      </c>
      <c r="H19" s="37">
        <v>19</v>
      </c>
      <c r="I19" s="24">
        <v>10240</v>
      </c>
      <c r="J19" s="24">
        <v>15576</v>
      </c>
      <c r="K19" s="14">
        <v>2123</v>
      </c>
      <c r="L19" s="14">
        <v>3203</v>
      </c>
      <c r="M19" s="64">
        <f>(I19/J19*100)-100</f>
        <v>-34.257832562917315</v>
      </c>
      <c r="N19" s="14">
        <f>I19/H19</f>
        <v>538.9473684210526</v>
      </c>
      <c r="O19" s="73">
        <v>19</v>
      </c>
      <c r="P19" s="14">
        <v>15033</v>
      </c>
      <c r="Q19" s="14">
        <v>29799</v>
      </c>
      <c r="R19" s="14">
        <v>3199</v>
      </c>
      <c r="S19" s="14">
        <v>6600</v>
      </c>
      <c r="T19" s="64">
        <f>(P19/Q19*100)-100</f>
        <v>-49.5519983892077</v>
      </c>
      <c r="U19" s="75">
        <v>396021</v>
      </c>
      <c r="V19" s="14">
        <f>P19/O19</f>
        <v>791.2105263157895</v>
      </c>
      <c r="W19" s="75">
        <f>SUM(U19,P19)</f>
        <v>411054</v>
      </c>
      <c r="X19" s="75">
        <v>88509</v>
      </c>
      <c r="Y19" s="76">
        <f>SUM(X19,R19)</f>
        <v>91708</v>
      </c>
    </row>
    <row r="20" spans="1:25" ht="12.75">
      <c r="A20" s="72">
        <v>7</v>
      </c>
      <c r="B20" s="72">
        <v>4</v>
      </c>
      <c r="C20" s="4" t="s">
        <v>86</v>
      </c>
      <c r="D20" s="4" t="s">
        <v>86</v>
      </c>
      <c r="E20" s="15" t="s">
        <v>77</v>
      </c>
      <c r="F20" s="15" t="s">
        <v>36</v>
      </c>
      <c r="G20" s="37">
        <v>2</v>
      </c>
      <c r="H20" s="37">
        <v>7</v>
      </c>
      <c r="I20" s="24">
        <v>7738</v>
      </c>
      <c r="J20" s="24">
        <v>14752</v>
      </c>
      <c r="K20" s="14">
        <v>1614</v>
      </c>
      <c r="L20" s="14">
        <v>3014</v>
      </c>
      <c r="M20" s="64">
        <f>(I20/J20*100)-100</f>
        <v>-47.54609544468546</v>
      </c>
      <c r="N20" s="14">
        <f>I20/H20</f>
        <v>1105.4285714285713</v>
      </c>
      <c r="O20" s="73">
        <v>7</v>
      </c>
      <c r="P20" s="22">
        <v>12754</v>
      </c>
      <c r="Q20" s="22">
        <v>28531</v>
      </c>
      <c r="R20" s="22">
        <v>2821</v>
      </c>
      <c r="S20" s="22">
        <v>6420</v>
      </c>
      <c r="T20" s="64">
        <f>(P20/Q20*100)-100</f>
        <v>-55.2977463110301</v>
      </c>
      <c r="U20" s="75">
        <v>29219</v>
      </c>
      <c r="V20" s="14">
        <f>P20/O20</f>
        <v>1822</v>
      </c>
      <c r="W20" s="75">
        <f>SUM(U20,P20)</f>
        <v>41973</v>
      </c>
      <c r="X20" s="75">
        <v>6566</v>
      </c>
      <c r="Y20" s="76">
        <f>SUM(X20,R20)</f>
        <v>9387</v>
      </c>
    </row>
    <row r="21" spans="1:25" ht="12.75">
      <c r="A21" s="72">
        <v>8</v>
      </c>
      <c r="B21" s="72">
        <v>5</v>
      </c>
      <c r="C21" s="4" t="s">
        <v>75</v>
      </c>
      <c r="D21" s="4" t="s">
        <v>76</v>
      </c>
      <c r="E21" s="15" t="s">
        <v>77</v>
      </c>
      <c r="F21" s="15" t="s">
        <v>36</v>
      </c>
      <c r="G21" s="37">
        <v>3</v>
      </c>
      <c r="H21" s="37">
        <v>6</v>
      </c>
      <c r="I21" s="14">
        <v>7678</v>
      </c>
      <c r="J21" s="14">
        <v>12484</v>
      </c>
      <c r="K21" s="97">
        <v>1562</v>
      </c>
      <c r="L21" s="97">
        <v>2533</v>
      </c>
      <c r="M21" s="64">
        <f>(I21/J21*100)-100</f>
        <v>-38.49727651393784</v>
      </c>
      <c r="N21" s="14">
        <f>I21/H21</f>
        <v>1279.6666666666667</v>
      </c>
      <c r="O21" s="73">
        <v>6</v>
      </c>
      <c r="P21" s="74">
        <v>12048</v>
      </c>
      <c r="Q21" s="74">
        <v>23137</v>
      </c>
      <c r="R21" s="74">
        <v>2637</v>
      </c>
      <c r="S21" s="74">
        <v>5119</v>
      </c>
      <c r="T21" s="64">
        <f>(P21/Q21*100)-100</f>
        <v>-47.9275619138177</v>
      </c>
      <c r="U21" s="75">
        <v>44560</v>
      </c>
      <c r="V21" s="14">
        <f>P21/O21</f>
        <v>2008</v>
      </c>
      <c r="W21" s="75">
        <f>SUM(U21,P21)</f>
        <v>56608</v>
      </c>
      <c r="X21" s="75">
        <v>9922</v>
      </c>
      <c r="Y21" s="76">
        <f>SUM(X21,R21)</f>
        <v>12559</v>
      </c>
    </row>
    <row r="22" spans="1:25" ht="12.75">
      <c r="A22" s="72">
        <v>9</v>
      </c>
      <c r="B22" s="72">
        <v>9</v>
      </c>
      <c r="C22" s="4" t="s">
        <v>52</v>
      </c>
      <c r="D22" s="4" t="s">
        <v>53</v>
      </c>
      <c r="E22" s="15" t="s">
        <v>55</v>
      </c>
      <c r="F22" s="15" t="s">
        <v>54</v>
      </c>
      <c r="G22" s="37">
        <v>12</v>
      </c>
      <c r="H22" s="37">
        <v>19</v>
      </c>
      <c r="I22" s="24">
        <v>7391</v>
      </c>
      <c r="J22" s="24">
        <v>6838</v>
      </c>
      <c r="K22" s="24">
        <v>1693</v>
      </c>
      <c r="L22" s="24">
        <v>1558</v>
      </c>
      <c r="M22" s="64">
        <f>(I22/J22*100)-100</f>
        <v>8.08715998830067</v>
      </c>
      <c r="N22" s="14">
        <f>I22/H22</f>
        <v>389</v>
      </c>
      <c r="O22" s="73">
        <v>19</v>
      </c>
      <c r="P22" s="14">
        <v>9418</v>
      </c>
      <c r="Q22" s="14">
        <v>13329</v>
      </c>
      <c r="R22" s="14">
        <v>2128</v>
      </c>
      <c r="S22" s="14">
        <v>2960</v>
      </c>
      <c r="T22" s="64">
        <f>(P22/Q22*100)-100</f>
        <v>-29.342036161752574</v>
      </c>
      <c r="U22" s="75">
        <v>931406</v>
      </c>
      <c r="V22" s="14">
        <f>P22/O22</f>
        <v>495.6842105263158</v>
      </c>
      <c r="W22" s="75">
        <f>SUM(U22,P22)</f>
        <v>940824</v>
      </c>
      <c r="X22" s="75">
        <v>194601</v>
      </c>
      <c r="Y22" s="76">
        <f>SUM(X22,R22)</f>
        <v>196729</v>
      </c>
    </row>
    <row r="23" spans="1:25" ht="12.75">
      <c r="A23" s="72">
        <v>10</v>
      </c>
      <c r="B23" s="72">
        <v>6</v>
      </c>
      <c r="C23" s="4" t="s">
        <v>84</v>
      </c>
      <c r="D23" s="4" t="s">
        <v>85</v>
      </c>
      <c r="E23" s="15" t="s">
        <v>49</v>
      </c>
      <c r="F23" s="15" t="s">
        <v>45</v>
      </c>
      <c r="G23" s="37">
        <v>2</v>
      </c>
      <c r="H23" s="37">
        <v>8</v>
      </c>
      <c r="I23" s="24">
        <v>5738</v>
      </c>
      <c r="J23" s="24">
        <v>11901</v>
      </c>
      <c r="K23" s="24">
        <v>1109</v>
      </c>
      <c r="L23" s="24">
        <v>2339</v>
      </c>
      <c r="M23" s="64">
        <f>(I23/J23*100)-100</f>
        <v>-51.7855642382993</v>
      </c>
      <c r="N23" s="14">
        <f>I23/H23</f>
        <v>717.25</v>
      </c>
      <c r="O23" s="38">
        <v>8</v>
      </c>
      <c r="P23" s="14">
        <v>8584</v>
      </c>
      <c r="Q23" s="14">
        <v>22178</v>
      </c>
      <c r="R23" s="14">
        <v>1806</v>
      </c>
      <c r="S23" s="14">
        <v>4796</v>
      </c>
      <c r="T23" s="64">
        <f>(P23/Q23*100)-100</f>
        <v>-61.29497700423843</v>
      </c>
      <c r="U23" s="75">
        <v>23063</v>
      </c>
      <c r="V23" s="14">
        <f>P23/O23</f>
        <v>1073</v>
      </c>
      <c r="W23" s="75">
        <f>SUM(U23,P23)</f>
        <v>31647</v>
      </c>
      <c r="X23" s="77">
        <v>4965</v>
      </c>
      <c r="Y23" s="76">
        <f>SUM(X23,R23)</f>
        <v>6771</v>
      </c>
    </row>
    <row r="24" spans="1:25" ht="12.75">
      <c r="A24" s="72">
        <v>11</v>
      </c>
      <c r="B24" s="72">
        <v>7</v>
      </c>
      <c r="C24" s="4" t="s">
        <v>78</v>
      </c>
      <c r="D24" s="4" t="s">
        <v>81</v>
      </c>
      <c r="E24" s="15" t="s">
        <v>47</v>
      </c>
      <c r="F24" s="15" t="s">
        <v>42</v>
      </c>
      <c r="G24" s="37">
        <v>3</v>
      </c>
      <c r="H24" s="37">
        <v>6</v>
      </c>
      <c r="I24" s="24">
        <v>4595</v>
      </c>
      <c r="J24" s="24">
        <v>8535</v>
      </c>
      <c r="K24" s="24">
        <v>923</v>
      </c>
      <c r="L24" s="24">
        <v>1694</v>
      </c>
      <c r="M24" s="64">
        <f>(I24/J24*100)-100</f>
        <v>-46.162858816637375</v>
      </c>
      <c r="N24" s="14">
        <f>I24/H24</f>
        <v>765.8333333333334</v>
      </c>
      <c r="O24" s="37">
        <v>6</v>
      </c>
      <c r="P24" s="14">
        <v>6640</v>
      </c>
      <c r="Q24" s="14">
        <v>16073</v>
      </c>
      <c r="R24" s="14">
        <v>1427</v>
      </c>
      <c r="S24" s="14">
        <v>3549</v>
      </c>
      <c r="T24" s="64">
        <f>(P24/Q24*100)-100</f>
        <v>-58.68848379269583</v>
      </c>
      <c r="U24" s="75">
        <v>35063</v>
      </c>
      <c r="V24" s="14">
        <f>P24/O24</f>
        <v>1106.6666666666667</v>
      </c>
      <c r="W24" s="75">
        <f>SUM(U24,P24)</f>
        <v>41703</v>
      </c>
      <c r="X24" s="77">
        <v>7926</v>
      </c>
      <c r="Y24" s="76">
        <f>SUM(X24,R24)</f>
        <v>9353</v>
      </c>
    </row>
    <row r="25" spans="1:25" ht="12.75" customHeight="1">
      <c r="A25" s="51">
        <v>12</v>
      </c>
      <c r="B25" s="72">
        <v>8</v>
      </c>
      <c r="C25" s="4" t="s">
        <v>72</v>
      </c>
      <c r="D25" s="4" t="s">
        <v>73</v>
      </c>
      <c r="E25" s="15" t="s">
        <v>56</v>
      </c>
      <c r="F25" s="15" t="s">
        <v>42</v>
      </c>
      <c r="G25" s="37">
        <v>4</v>
      </c>
      <c r="H25" s="37">
        <v>6</v>
      </c>
      <c r="I25" s="24">
        <v>3636</v>
      </c>
      <c r="J25" s="24">
        <v>7553</v>
      </c>
      <c r="K25" s="24">
        <v>722</v>
      </c>
      <c r="L25" s="24">
        <v>1489</v>
      </c>
      <c r="M25" s="64">
        <f>(I25/J25*100)-100</f>
        <v>-51.860188004766314</v>
      </c>
      <c r="N25" s="14">
        <f>I25/H25</f>
        <v>606</v>
      </c>
      <c r="O25" s="73">
        <v>6</v>
      </c>
      <c r="P25" s="14">
        <v>5765</v>
      </c>
      <c r="Q25" s="14">
        <v>13467</v>
      </c>
      <c r="R25" s="24">
        <v>1222</v>
      </c>
      <c r="S25" s="24">
        <v>2866</v>
      </c>
      <c r="T25" s="64">
        <f>(P25/Q25*100)-100</f>
        <v>-57.191653671938816</v>
      </c>
      <c r="U25" s="77">
        <v>45386</v>
      </c>
      <c r="V25" s="14">
        <f>P25/O25</f>
        <v>960.8333333333334</v>
      </c>
      <c r="W25" s="75">
        <f>SUM(U25,P25)</f>
        <v>51151</v>
      </c>
      <c r="X25" s="75">
        <v>9922</v>
      </c>
      <c r="Y25" s="76">
        <f>SUM(X25,R25)</f>
        <v>11144</v>
      </c>
    </row>
    <row r="26" spans="1:25" ht="12.75" customHeight="1">
      <c r="A26" s="72">
        <v>13</v>
      </c>
      <c r="B26" s="51">
        <v>12</v>
      </c>
      <c r="C26" s="4" t="s">
        <v>65</v>
      </c>
      <c r="D26" s="4" t="s">
        <v>66</v>
      </c>
      <c r="E26" s="15" t="s">
        <v>49</v>
      </c>
      <c r="F26" s="15" t="s">
        <v>45</v>
      </c>
      <c r="G26" s="37">
        <v>7</v>
      </c>
      <c r="H26" s="37">
        <v>11</v>
      </c>
      <c r="I26" s="14">
        <v>4191</v>
      </c>
      <c r="J26" s="14">
        <v>3025</v>
      </c>
      <c r="K26" s="97">
        <v>964</v>
      </c>
      <c r="L26" s="97">
        <v>645</v>
      </c>
      <c r="M26" s="64">
        <f>(I26/J26*100)-100</f>
        <v>38.54545454545456</v>
      </c>
      <c r="N26" s="14">
        <f>I26/H26</f>
        <v>381</v>
      </c>
      <c r="O26" s="38">
        <v>11</v>
      </c>
      <c r="P26" s="14">
        <v>5701</v>
      </c>
      <c r="Q26" s="14">
        <v>6987</v>
      </c>
      <c r="R26" s="14">
        <v>1358</v>
      </c>
      <c r="S26" s="14">
        <v>1581</v>
      </c>
      <c r="T26" s="64">
        <f>(P26/Q26*100)-100</f>
        <v>-18.405610419350225</v>
      </c>
      <c r="U26" s="77">
        <v>50482</v>
      </c>
      <c r="V26" s="14">
        <f>P26/O26</f>
        <v>518.2727272727273</v>
      </c>
      <c r="W26" s="75">
        <f>SUM(U26,P26)</f>
        <v>56183</v>
      </c>
      <c r="X26" s="75">
        <v>11723</v>
      </c>
      <c r="Y26" s="76">
        <f>SUM(X26,R26)</f>
        <v>13081</v>
      </c>
    </row>
    <row r="27" spans="1:25" ht="12.75">
      <c r="A27" s="72">
        <v>14</v>
      </c>
      <c r="B27" s="72">
        <v>14</v>
      </c>
      <c r="C27" s="4" t="s">
        <v>67</v>
      </c>
      <c r="D27" s="4" t="s">
        <v>67</v>
      </c>
      <c r="E27" s="15" t="s">
        <v>68</v>
      </c>
      <c r="F27" s="15" t="s">
        <v>57</v>
      </c>
      <c r="G27" s="37">
        <v>6</v>
      </c>
      <c r="H27" s="37">
        <v>10</v>
      </c>
      <c r="I27" s="24">
        <v>2032</v>
      </c>
      <c r="J27" s="24">
        <v>2054</v>
      </c>
      <c r="K27" s="14">
        <v>429</v>
      </c>
      <c r="L27" s="14">
        <v>430</v>
      </c>
      <c r="M27" s="64">
        <f>(I27/J27*100)-100</f>
        <v>-1.071080817916254</v>
      </c>
      <c r="N27" s="14">
        <f>I27/H27</f>
        <v>203.2</v>
      </c>
      <c r="O27" s="73">
        <v>10</v>
      </c>
      <c r="P27" s="14">
        <v>2865</v>
      </c>
      <c r="Q27" s="14">
        <v>3770</v>
      </c>
      <c r="R27" s="14">
        <v>622</v>
      </c>
      <c r="S27" s="14">
        <v>797</v>
      </c>
      <c r="T27" s="64">
        <f>(P27/Q27*100)-100</f>
        <v>-24.0053050397878</v>
      </c>
      <c r="U27" s="75">
        <v>37947</v>
      </c>
      <c r="V27" s="14">
        <f>P27/O27</f>
        <v>286.5</v>
      </c>
      <c r="W27" s="75">
        <f>SUM(U27,P27)</f>
        <v>40812</v>
      </c>
      <c r="X27" s="77">
        <v>8675</v>
      </c>
      <c r="Y27" s="76">
        <f>SUM(X27,R27)</f>
        <v>9297</v>
      </c>
    </row>
    <row r="28" spans="1:25" ht="12.75">
      <c r="A28" s="72">
        <v>15</v>
      </c>
      <c r="B28" s="72">
        <v>10</v>
      </c>
      <c r="C28" s="4" t="s">
        <v>83</v>
      </c>
      <c r="D28" s="4" t="s">
        <v>82</v>
      </c>
      <c r="E28" s="15" t="s">
        <v>56</v>
      </c>
      <c r="F28" s="15" t="s">
        <v>57</v>
      </c>
      <c r="G28" s="37">
        <v>2</v>
      </c>
      <c r="H28" s="37">
        <v>4</v>
      </c>
      <c r="I28" s="24">
        <v>1885</v>
      </c>
      <c r="J28" s="24">
        <v>4219</v>
      </c>
      <c r="K28" s="14">
        <v>370</v>
      </c>
      <c r="L28" s="14">
        <v>892</v>
      </c>
      <c r="M28" s="64">
        <f>(I28/J28*100)-100</f>
        <v>-55.32116615311685</v>
      </c>
      <c r="N28" s="14">
        <f>I28/H28</f>
        <v>471.25</v>
      </c>
      <c r="O28" s="73">
        <v>4</v>
      </c>
      <c r="P28" s="22">
        <v>2643</v>
      </c>
      <c r="Q28" s="22">
        <v>8625</v>
      </c>
      <c r="R28" s="22">
        <v>552</v>
      </c>
      <c r="S28" s="22">
        <v>1931</v>
      </c>
      <c r="T28" s="64">
        <f>(P28/Q28*100)-100</f>
        <v>-69.35652173913043</v>
      </c>
      <c r="U28" s="75">
        <v>8625</v>
      </c>
      <c r="V28" s="14">
        <f>P28/O28</f>
        <v>660.75</v>
      </c>
      <c r="W28" s="75">
        <f>SUM(U28,P28)</f>
        <v>11268</v>
      </c>
      <c r="X28" s="77">
        <v>1931</v>
      </c>
      <c r="Y28" s="76">
        <f>SUM(X28,R28)</f>
        <v>2483</v>
      </c>
    </row>
    <row r="29" spans="1:25" ht="12.75">
      <c r="A29" s="72">
        <v>16</v>
      </c>
      <c r="B29" s="72">
        <v>13</v>
      </c>
      <c r="C29" s="4" t="s">
        <v>61</v>
      </c>
      <c r="D29" s="4" t="s">
        <v>62</v>
      </c>
      <c r="E29" s="15" t="s">
        <v>55</v>
      </c>
      <c r="F29" s="15" t="s">
        <v>54</v>
      </c>
      <c r="G29" s="37">
        <v>7</v>
      </c>
      <c r="H29" s="37">
        <v>8</v>
      </c>
      <c r="I29" s="24">
        <v>1711</v>
      </c>
      <c r="J29" s="24">
        <v>4001</v>
      </c>
      <c r="K29" s="89">
        <v>361</v>
      </c>
      <c r="L29" s="89">
        <v>817</v>
      </c>
      <c r="M29" s="64">
        <f>(I29/J29*100)-100</f>
        <v>-57.23569107723069</v>
      </c>
      <c r="N29" s="14">
        <f>I29/H29</f>
        <v>213.875</v>
      </c>
      <c r="O29" s="37">
        <v>8</v>
      </c>
      <c r="P29" s="22">
        <v>2535</v>
      </c>
      <c r="Q29" s="22">
        <v>6308</v>
      </c>
      <c r="R29" s="22">
        <v>548</v>
      </c>
      <c r="S29" s="22">
        <v>1368</v>
      </c>
      <c r="T29" s="64">
        <f>(P29/Q29*100)-100</f>
        <v>-59.812935954343686</v>
      </c>
      <c r="U29" s="75">
        <v>107242</v>
      </c>
      <c r="V29" s="14">
        <f>P29/O29</f>
        <v>316.875</v>
      </c>
      <c r="W29" s="75">
        <f>SUM(U29,P29)</f>
        <v>109777</v>
      </c>
      <c r="X29" s="77">
        <v>24050</v>
      </c>
      <c r="Y29" s="76">
        <f>SUM(X29,R29)</f>
        <v>24598</v>
      </c>
    </row>
    <row r="30" spans="1:25" ht="12.75">
      <c r="A30" s="72">
        <v>17</v>
      </c>
      <c r="B30" s="72">
        <v>11</v>
      </c>
      <c r="C30" s="4" t="s">
        <v>69</v>
      </c>
      <c r="D30" s="4" t="s">
        <v>70</v>
      </c>
      <c r="E30" s="15" t="s">
        <v>71</v>
      </c>
      <c r="F30" s="15" t="s">
        <v>42</v>
      </c>
      <c r="G30" s="37">
        <v>5</v>
      </c>
      <c r="H30" s="37">
        <v>8</v>
      </c>
      <c r="I30" s="24">
        <v>1421</v>
      </c>
      <c r="J30" s="24">
        <v>4974</v>
      </c>
      <c r="K30" s="97">
        <v>314</v>
      </c>
      <c r="L30" s="97">
        <v>1240</v>
      </c>
      <c r="M30" s="64">
        <f>(I30/J30*100)-100</f>
        <v>-71.4314435062324</v>
      </c>
      <c r="N30" s="14">
        <f>I30/H30</f>
        <v>177.625</v>
      </c>
      <c r="O30" s="38">
        <v>8</v>
      </c>
      <c r="P30" s="14">
        <v>2179</v>
      </c>
      <c r="Q30" s="14">
        <v>7888</v>
      </c>
      <c r="R30" s="14">
        <v>513</v>
      </c>
      <c r="S30" s="14">
        <v>1951</v>
      </c>
      <c r="T30" s="64">
        <f>(P30/Q30*100)-100</f>
        <v>-72.37576064908723</v>
      </c>
      <c r="U30" s="75">
        <v>51171</v>
      </c>
      <c r="V30" s="14">
        <f>P30/O30</f>
        <v>272.375</v>
      </c>
      <c r="W30" s="75">
        <f>SUM(U30,P30)</f>
        <v>53350</v>
      </c>
      <c r="X30" s="75">
        <v>11632</v>
      </c>
      <c r="Y30" s="76">
        <f>SUM(X30,R30)</f>
        <v>12145</v>
      </c>
    </row>
    <row r="31" spans="1:25" ht="12.75">
      <c r="A31" s="72">
        <v>18</v>
      </c>
      <c r="B31" s="72">
        <v>15</v>
      </c>
      <c r="C31" s="4" t="s">
        <v>58</v>
      </c>
      <c r="D31" s="4" t="s">
        <v>59</v>
      </c>
      <c r="E31" s="15" t="s">
        <v>47</v>
      </c>
      <c r="F31" s="15" t="s">
        <v>42</v>
      </c>
      <c r="G31" s="37">
        <v>9</v>
      </c>
      <c r="H31" s="37">
        <v>8</v>
      </c>
      <c r="I31" s="24">
        <v>1396</v>
      </c>
      <c r="J31" s="24">
        <v>2033</v>
      </c>
      <c r="K31" s="96">
        <v>268</v>
      </c>
      <c r="L31" s="96">
        <v>396</v>
      </c>
      <c r="M31" s="64">
        <f>(I31/J31*100)-100</f>
        <v>-31.333005410723075</v>
      </c>
      <c r="N31" s="14">
        <f>I31/H31</f>
        <v>174.5</v>
      </c>
      <c r="O31" s="73">
        <v>8</v>
      </c>
      <c r="P31" s="22">
        <v>1910</v>
      </c>
      <c r="Q31" s="22">
        <v>3590</v>
      </c>
      <c r="R31" s="22">
        <v>374</v>
      </c>
      <c r="S31" s="22">
        <v>726</v>
      </c>
      <c r="T31" s="64">
        <f>(P31/Q31*100)-100</f>
        <v>-46.7966573816156</v>
      </c>
      <c r="U31" s="80">
        <v>86909</v>
      </c>
      <c r="V31" s="14">
        <f>P31/O31</f>
        <v>238.75</v>
      </c>
      <c r="W31" s="75">
        <f>SUM(U31,P31)</f>
        <v>88819</v>
      </c>
      <c r="X31" s="75">
        <v>19802</v>
      </c>
      <c r="Y31" s="76">
        <f>SUM(X31,R31)</f>
        <v>20176</v>
      </c>
    </row>
    <row r="32" spans="1:25" ht="12.75">
      <c r="A32" s="72">
        <v>19</v>
      </c>
      <c r="B32" s="72">
        <v>18</v>
      </c>
      <c r="C32" s="4" t="s">
        <v>50</v>
      </c>
      <c r="D32" s="4" t="s">
        <v>50</v>
      </c>
      <c r="E32" s="15" t="s">
        <v>49</v>
      </c>
      <c r="F32" s="15" t="s">
        <v>45</v>
      </c>
      <c r="G32" s="37">
        <v>20</v>
      </c>
      <c r="H32" s="37">
        <v>21</v>
      </c>
      <c r="I32" s="14">
        <v>1102</v>
      </c>
      <c r="J32" s="14">
        <v>647</v>
      </c>
      <c r="K32" s="14">
        <v>242</v>
      </c>
      <c r="L32" s="14">
        <v>130</v>
      </c>
      <c r="M32" s="64">
        <f>(I32/J32*100)-100</f>
        <v>70.32457496136013</v>
      </c>
      <c r="N32" s="14">
        <f>I32/H32</f>
        <v>52.476190476190474</v>
      </c>
      <c r="O32" s="38">
        <v>21</v>
      </c>
      <c r="P32" s="14">
        <v>1556</v>
      </c>
      <c r="Q32" s="14">
        <v>1695</v>
      </c>
      <c r="R32" s="14">
        <v>340</v>
      </c>
      <c r="S32" s="14">
        <v>367</v>
      </c>
      <c r="T32" s="64">
        <f>(P32/Q32*100)-100</f>
        <v>-8.200589970501468</v>
      </c>
      <c r="U32" s="80">
        <v>373354</v>
      </c>
      <c r="V32" s="14">
        <f>P32/O32</f>
        <v>74.0952380952381</v>
      </c>
      <c r="W32" s="75">
        <f>SUM(U32,P32)</f>
        <v>374910</v>
      </c>
      <c r="X32" s="75">
        <v>81027</v>
      </c>
      <c r="Y32" s="76">
        <f>SUM(X32,R32)</f>
        <v>81367</v>
      </c>
    </row>
    <row r="33" spans="1:25" ht="13.5" thickBot="1">
      <c r="A33" s="50">
        <v>20</v>
      </c>
      <c r="B33" s="72">
        <v>17</v>
      </c>
      <c r="C33" s="87" t="s">
        <v>63</v>
      </c>
      <c r="D33" s="87" t="s">
        <v>64</v>
      </c>
      <c r="E33" s="15" t="s">
        <v>56</v>
      </c>
      <c r="F33" s="15" t="s">
        <v>57</v>
      </c>
      <c r="G33" s="37">
        <v>7</v>
      </c>
      <c r="H33" s="37">
        <v>4</v>
      </c>
      <c r="I33" s="14">
        <v>970</v>
      </c>
      <c r="J33" s="14">
        <v>1359</v>
      </c>
      <c r="K33" s="14">
        <v>191</v>
      </c>
      <c r="L33" s="14">
        <v>331</v>
      </c>
      <c r="M33" s="64">
        <f>(I33/J33*100)-100</f>
        <v>-28.623988226637238</v>
      </c>
      <c r="N33" s="14">
        <f>I33/H33</f>
        <v>242.5</v>
      </c>
      <c r="O33" s="37">
        <v>4</v>
      </c>
      <c r="P33" s="14">
        <v>1307</v>
      </c>
      <c r="Q33" s="14">
        <v>2426</v>
      </c>
      <c r="R33" s="14">
        <v>264</v>
      </c>
      <c r="S33" s="14">
        <v>582</v>
      </c>
      <c r="T33" s="64">
        <f>(P33/Q33*100)-100</f>
        <v>-46.125309150865625</v>
      </c>
      <c r="U33" s="98">
        <v>21561</v>
      </c>
      <c r="V33" s="14">
        <f>P33/O33</f>
        <v>326.75</v>
      </c>
      <c r="W33" s="75">
        <f>SUM(U33,P33)</f>
        <v>22868</v>
      </c>
      <c r="X33" s="91">
        <v>4802</v>
      </c>
      <c r="Y33" s="76">
        <f>SUM(X33,R33)</f>
        <v>5066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195</v>
      </c>
      <c r="I34" s="31">
        <f>SUM(I14:I33)</f>
        <v>173691</v>
      </c>
      <c r="J34" s="31">
        <v>232940</v>
      </c>
      <c r="K34" s="31">
        <f>SUM(K14:K33)</f>
        <v>34564</v>
      </c>
      <c r="L34" s="31">
        <v>44683</v>
      </c>
      <c r="M34" s="68">
        <f>(I34/J34*100)-100</f>
        <v>-25.435305228814286</v>
      </c>
      <c r="N34" s="32">
        <f>I34/H34</f>
        <v>890.723076923077</v>
      </c>
      <c r="O34" s="34">
        <f>SUM(O14:O33)</f>
        <v>195</v>
      </c>
      <c r="P34" s="31">
        <f>SUM(P14:P33)</f>
        <v>250961</v>
      </c>
      <c r="Q34" s="31">
        <v>348995</v>
      </c>
      <c r="R34" s="31">
        <f>SUM(R14:R33)</f>
        <v>52635</v>
      </c>
      <c r="S34" s="31">
        <v>70166</v>
      </c>
      <c r="T34" s="68">
        <f>(P34/Q34*100)-100</f>
        <v>-28.09037378759008</v>
      </c>
      <c r="U34" s="78">
        <f>SUM(U14:U33)</f>
        <v>2418263</v>
      </c>
      <c r="V34" s="32">
        <f>P34/O34</f>
        <v>1286.9794871794873</v>
      </c>
      <c r="W34" s="92">
        <f>SUM(U34,P34)</f>
        <v>2669224</v>
      </c>
      <c r="X34" s="79">
        <f>SUM(X14:X33)</f>
        <v>521308</v>
      </c>
      <c r="Y34" s="35">
        <f>SUM(Y14:Y33)</f>
        <v>573943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04 - Nov</v>
      </c>
      <c r="L4" s="20"/>
      <c r="M4" s="62" t="str">
        <f>'WEEKLY COMPETITIVE REPORT'!M4</f>
        <v>05 -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03 - Nov</v>
      </c>
      <c r="L5" s="7"/>
      <c r="M5" s="63" t="str">
        <f>'WEEKLY COMPETITIVE REPORT'!M5</f>
        <v>09 -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40856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TOWER HEIST</v>
      </c>
      <c r="D14" s="4" t="str">
        <f>'WEEKLY COMPETITIVE REPORT'!D14</f>
        <v>OROPAJ BOGATAŠA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9</v>
      </c>
      <c r="I14" s="14">
        <f>'WEEKLY COMPETITIVE REPORT'!I14/Y4</f>
        <v>60056.98005698006</v>
      </c>
      <c r="J14" s="14">
        <f>'WEEKLY COMPETITIVE REPORT'!J14/Y4</f>
        <v>0</v>
      </c>
      <c r="K14" s="22">
        <f>'WEEKLY COMPETITIVE REPORT'!K14</f>
        <v>8480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6672.997784108895</v>
      </c>
      <c r="O14" s="37">
        <f>'WEEKLY COMPETITIVE REPORT'!O14</f>
        <v>9</v>
      </c>
      <c r="P14" s="14">
        <f>'WEEKLY COMPETITIVE REPORT'!P14/Y4</f>
        <v>84270.65527065528</v>
      </c>
      <c r="Q14" s="14">
        <f>'WEEKLY COMPETITIVE REPORT'!Q14/Y4</f>
        <v>0</v>
      </c>
      <c r="R14" s="22">
        <f>'WEEKLY COMPETITIVE REPORT'!R14</f>
        <v>12743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9363.40614118392</v>
      </c>
      <c r="W14" s="25">
        <f aca="true" t="shared" si="2" ref="W14:W20">P14+U14</f>
        <v>84270.65527065528</v>
      </c>
      <c r="X14" s="22">
        <f>'WEEKLY COMPETITIVE REPORT'!X14</f>
        <v>0</v>
      </c>
      <c r="Y14" s="56">
        <f>'WEEKLY COMPETITIVE REPORT'!Y14</f>
        <v>12743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WINX CLUB</v>
      </c>
      <c r="D15" s="4" t="str">
        <f>'WEEKLY COMPETITIVE REPORT'!D15</f>
        <v>WINX CLUB</v>
      </c>
      <c r="E15" s="4" t="str">
        <f>'WEEKLY COMPETITIVE REPORT'!E15</f>
        <v>IND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15</v>
      </c>
      <c r="I15" s="14">
        <f>'WEEKLY COMPETITIVE REPORT'!I15/Y4</f>
        <v>36084.04558404558</v>
      </c>
      <c r="J15" s="14">
        <f>'WEEKLY COMPETITIVE REPORT'!J15/Y4</f>
        <v>32031.339031339034</v>
      </c>
      <c r="K15" s="22">
        <f>'WEEKLY COMPETITIVE REPORT'!K15</f>
        <v>4822</v>
      </c>
      <c r="L15" s="22">
        <f>'WEEKLY COMPETITIVE REPORT'!L15</f>
        <v>4193</v>
      </c>
      <c r="M15" s="64">
        <f>'WEEKLY COMPETITIVE REPORT'!M15</f>
        <v>12.652316997242721</v>
      </c>
      <c r="N15" s="14">
        <f t="shared" si="0"/>
        <v>2405.6030389363723</v>
      </c>
      <c r="O15" s="37">
        <f>'WEEKLY COMPETITIVE REPORT'!O15</f>
        <v>15</v>
      </c>
      <c r="P15" s="14">
        <f>'WEEKLY COMPETITIVE REPORT'!P15/Y4</f>
        <v>51831.90883190883</v>
      </c>
      <c r="Q15" s="14">
        <f>'WEEKLY COMPETITIVE REPORT'!Q15/Y4</f>
        <v>63987.17948717949</v>
      </c>
      <c r="R15" s="22">
        <f>'WEEKLY COMPETITIVE REPORT'!R15</f>
        <v>7156</v>
      </c>
      <c r="S15" s="22">
        <f>'WEEKLY COMPETITIVE REPORT'!S15</f>
        <v>9009</v>
      </c>
      <c r="T15" s="64">
        <f>'WEEKLY COMPETITIVE REPORT'!T15</f>
        <v>-18.996415770609318</v>
      </c>
      <c r="U15" s="14">
        <f>'WEEKLY COMPETITIVE REPORT'!U15/Y4</f>
        <v>148401.7094017094</v>
      </c>
      <c r="V15" s="14">
        <f t="shared" si="1"/>
        <v>3455.4605887939224</v>
      </c>
      <c r="W15" s="25">
        <f t="shared" si="2"/>
        <v>200233.61823361824</v>
      </c>
      <c r="X15" s="22">
        <f>'WEEKLY COMPETITIVE REPORT'!X15</f>
        <v>21263</v>
      </c>
      <c r="Y15" s="56">
        <f>'WEEKLY COMPETITIVE REPORT'!Y15</f>
        <v>28419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ADVENTURES OF TINTIN 3D</v>
      </c>
      <c r="D16" s="4" t="str">
        <f>'WEEKLY COMPETITIVE REPORT'!D16</f>
        <v>TINTIN IN NJEGOVE PUSTOLOVŠČINE 3D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1</v>
      </c>
      <c r="H16" s="37">
        <f>'WEEKLY COMPETITIVE REPORT'!H16</f>
        <v>8</v>
      </c>
      <c r="I16" s="14">
        <f>'WEEKLY COMPETITIVE REPORT'!I16/Y4</f>
        <v>23351.851851851854</v>
      </c>
      <c r="J16" s="14">
        <f>'WEEKLY COMPETITIVE REPORT'!J16/Y4</f>
        <v>0</v>
      </c>
      <c r="K16" s="22">
        <f>'WEEKLY COMPETITIVE REPORT'!K16</f>
        <v>3011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2918.9814814814818</v>
      </c>
      <c r="O16" s="37">
        <f>'WEEKLY COMPETITIVE REPORT'!O16</f>
        <v>8</v>
      </c>
      <c r="P16" s="14">
        <f>'WEEKLY COMPETITIVE REPORT'!P16/Y4</f>
        <v>32350.42735042735</v>
      </c>
      <c r="Q16" s="14">
        <f>'WEEKLY COMPETITIVE REPORT'!Q16/Y4</f>
        <v>0</v>
      </c>
      <c r="R16" s="22">
        <f>'WEEKLY COMPETITIVE REPORT'!R16</f>
        <v>4341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276.3532763532764</v>
      </c>
      <c r="V16" s="14">
        <f t="shared" si="1"/>
        <v>4043.803418803419</v>
      </c>
      <c r="W16" s="25">
        <f t="shared" si="2"/>
        <v>32626.780626780626</v>
      </c>
      <c r="X16" s="22">
        <f>'WEEKLY COMPETITIVE REPORT'!X16</f>
        <v>71</v>
      </c>
      <c r="Y16" s="56">
        <f>'WEEKLY COMPETITIVE REPORT'!Y16</f>
        <v>4412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IN TIME</v>
      </c>
      <c r="D17" s="4" t="str">
        <f>'WEEKLY COMPETITIVE REPORT'!D17</f>
        <v>TRGOVCI S ČASOM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6</v>
      </c>
      <c r="I17" s="14">
        <f>'WEEKLY COMPETITIVE REPORT'!I17/Y4</f>
        <v>21373.219373219374</v>
      </c>
      <c r="J17" s="14">
        <f>'WEEKLY COMPETITIVE REPORT'!J17/Y4</f>
        <v>0</v>
      </c>
      <c r="K17" s="22">
        <f>'WEEKLY COMPETITIVE REPORT'!K17</f>
        <v>2982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3562.2032288698956</v>
      </c>
      <c r="O17" s="37">
        <f>'WEEKLY COMPETITIVE REPORT'!O17</f>
        <v>6</v>
      </c>
      <c r="P17" s="14">
        <f>'WEEKLY COMPETITIVE REPORT'!P17/Y4</f>
        <v>32297.720797720798</v>
      </c>
      <c r="Q17" s="14">
        <f>'WEEKLY COMPETITIVE REPORT'!Q17/Y4</f>
        <v>0</v>
      </c>
      <c r="R17" s="22">
        <f>'WEEKLY COMPETITIVE REPORT'!R17</f>
        <v>4967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1779.2022792022792</v>
      </c>
      <c r="V17" s="14">
        <f t="shared" si="1"/>
        <v>5382.9534662868</v>
      </c>
      <c r="W17" s="25">
        <f t="shared" si="2"/>
        <v>34076.92307692308</v>
      </c>
      <c r="X17" s="22">
        <f>'WEEKLY COMPETITIVE REPORT'!X17</f>
        <v>337</v>
      </c>
      <c r="Y17" s="56">
        <f>'WEEKLY COMPETITIVE REPORT'!Y17</f>
        <v>5304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THREE MUSKETEERS 3D</v>
      </c>
      <c r="D18" s="4" t="str">
        <f>'WEEKLY COMPETITIVE REPORT'!D18</f>
        <v>TRIJE MUŠKETIRJI 3D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12</v>
      </c>
      <c r="I18" s="14">
        <f>'WEEKLY COMPETITIVE REPORT'!I18/Y4</f>
        <v>18631.054131054134</v>
      </c>
      <c r="J18" s="14">
        <f>'WEEKLY COMPETITIVE REPORT'!J18/Y4</f>
        <v>31584.045584045587</v>
      </c>
      <c r="K18" s="22">
        <f>'WEEKLY COMPETITIVE REPORT'!K18</f>
        <v>2384</v>
      </c>
      <c r="L18" s="22">
        <f>'WEEKLY COMPETITIVE REPORT'!L18</f>
        <v>4016</v>
      </c>
      <c r="M18" s="64">
        <f>'WEEKLY COMPETITIVE REPORT'!M18</f>
        <v>-41.01118527872993</v>
      </c>
      <c r="N18" s="14">
        <f t="shared" si="0"/>
        <v>1552.587844254511</v>
      </c>
      <c r="O18" s="37">
        <f>'WEEKLY COMPETITIVE REPORT'!O18</f>
        <v>12</v>
      </c>
      <c r="P18" s="14">
        <f>'WEEKLY COMPETITIVE REPORT'!P18/Y4</f>
        <v>27202.279202279205</v>
      </c>
      <c r="Q18" s="14">
        <f>'WEEKLY COMPETITIVE REPORT'!Q18/Y4</f>
        <v>56763.53276353277</v>
      </c>
      <c r="R18" s="22">
        <f>'WEEKLY COMPETITIVE REPORT'!R18</f>
        <v>3617</v>
      </c>
      <c r="S18" s="22">
        <f>'WEEKLY COMPETITIVE REPORT'!S18</f>
        <v>7668</v>
      </c>
      <c r="T18" s="64">
        <f>'WEEKLY COMPETITIVE REPORT'!T18</f>
        <v>-52.07789600481831</v>
      </c>
      <c r="U18" s="14">
        <f>'WEEKLY COMPETITIVE REPORT'!U18/Y4</f>
        <v>100616.80911680912</v>
      </c>
      <c r="V18" s="14">
        <f t="shared" si="1"/>
        <v>2266.856600189934</v>
      </c>
      <c r="W18" s="25">
        <f t="shared" si="2"/>
        <v>127819.08831908833</v>
      </c>
      <c r="X18" s="22">
        <f>'WEEKLY COMPETITIVE REPORT'!X18</f>
        <v>13584</v>
      </c>
      <c r="Y18" s="56">
        <f>'WEEKLY COMPETITIVE REPORT'!Y18</f>
        <v>17201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JOHNNY ENGLISH 2</v>
      </c>
      <c r="D19" s="4" t="str">
        <f>'WEEKLY COMPETITIVE REPORT'!D19</f>
        <v>JOHNNY ENGLISH 2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8</v>
      </c>
      <c r="H19" s="37">
        <f>'WEEKLY COMPETITIVE REPORT'!H19</f>
        <v>19</v>
      </c>
      <c r="I19" s="14">
        <f>'WEEKLY COMPETITIVE REPORT'!I19/Y4</f>
        <v>14586.894586894588</v>
      </c>
      <c r="J19" s="14">
        <f>'WEEKLY COMPETITIVE REPORT'!J19/Y4</f>
        <v>22188.03418803419</v>
      </c>
      <c r="K19" s="22">
        <f>'WEEKLY COMPETITIVE REPORT'!K19</f>
        <v>2123</v>
      </c>
      <c r="L19" s="22">
        <f>'WEEKLY COMPETITIVE REPORT'!L19</f>
        <v>3203</v>
      </c>
      <c r="M19" s="64">
        <f>'WEEKLY COMPETITIVE REPORT'!M19</f>
        <v>-34.257832562917315</v>
      </c>
      <c r="N19" s="14">
        <f t="shared" si="0"/>
        <v>767.7312940470836</v>
      </c>
      <c r="O19" s="37">
        <f>'WEEKLY COMPETITIVE REPORT'!O19</f>
        <v>19</v>
      </c>
      <c r="P19" s="14">
        <f>'WEEKLY COMPETITIVE REPORT'!P19/Y4</f>
        <v>21414.529914529914</v>
      </c>
      <c r="Q19" s="14">
        <f>'WEEKLY COMPETITIVE REPORT'!Q19/Y4</f>
        <v>42448.71794871795</v>
      </c>
      <c r="R19" s="22">
        <f>'WEEKLY COMPETITIVE REPORT'!R19</f>
        <v>3199</v>
      </c>
      <c r="S19" s="22">
        <f>'WEEKLY COMPETITIVE REPORT'!S19</f>
        <v>6600</v>
      </c>
      <c r="T19" s="64">
        <f>'WEEKLY COMPETITIVE REPORT'!T19</f>
        <v>-49.5519983892077</v>
      </c>
      <c r="U19" s="14">
        <f>'WEEKLY COMPETITIVE REPORT'!U19/Y4</f>
        <v>564132.4786324786</v>
      </c>
      <c r="V19" s="14">
        <f t="shared" si="1"/>
        <v>1127.080521817364</v>
      </c>
      <c r="W19" s="25">
        <f t="shared" si="2"/>
        <v>585547.0085470085</v>
      </c>
      <c r="X19" s="22">
        <f>'WEEKLY COMPETITIVE REPORT'!X19</f>
        <v>88509</v>
      </c>
      <c r="Y19" s="56">
        <f>'WEEKLY COMPETITIVE REPORT'!Y19</f>
        <v>91708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FOOTLOOSE</v>
      </c>
      <c r="D20" s="4" t="str">
        <f>'WEEKLY COMPETITIVE REPORT'!D20</f>
        <v>FOOTLOOSE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2</v>
      </c>
      <c r="H20" s="37">
        <f>'WEEKLY COMPETITIVE REPORT'!H20</f>
        <v>7</v>
      </c>
      <c r="I20" s="14">
        <f>'WEEKLY COMPETITIVE REPORT'!I20/Y4</f>
        <v>11022.792022792024</v>
      </c>
      <c r="J20" s="14">
        <f>'WEEKLY COMPETITIVE REPORT'!J20/Y4</f>
        <v>21014.245014245014</v>
      </c>
      <c r="K20" s="22">
        <f>'WEEKLY COMPETITIVE REPORT'!K20</f>
        <v>1614</v>
      </c>
      <c r="L20" s="22">
        <f>'WEEKLY COMPETITIVE REPORT'!L20</f>
        <v>3014</v>
      </c>
      <c r="M20" s="64">
        <f>'WEEKLY COMPETITIVE REPORT'!M20</f>
        <v>-47.54609544468546</v>
      </c>
      <c r="N20" s="14">
        <f t="shared" si="0"/>
        <v>1574.684574684575</v>
      </c>
      <c r="O20" s="37">
        <f>'WEEKLY COMPETITIVE REPORT'!O20</f>
        <v>7</v>
      </c>
      <c r="P20" s="14">
        <f>'WEEKLY COMPETITIVE REPORT'!P20/Y4</f>
        <v>18168.09116809117</v>
      </c>
      <c r="Q20" s="14">
        <f>'WEEKLY COMPETITIVE REPORT'!Q20/Y4</f>
        <v>40642.45014245014</v>
      </c>
      <c r="R20" s="22">
        <f>'WEEKLY COMPETITIVE REPORT'!R20</f>
        <v>2821</v>
      </c>
      <c r="S20" s="22">
        <f>'WEEKLY COMPETITIVE REPORT'!S20</f>
        <v>6420</v>
      </c>
      <c r="T20" s="64">
        <f>'WEEKLY COMPETITIVE REPORT'!T20</f>
        <v>-55.2977463110301</v>
      </c>
      <c r="U20" s="14">
        <f>'WEEKLY COMPETITIVE REPORT'!U20/Y4</f>
        <v>41622.50712250712</v>
      </c>
      <c r="V20" s="14">
        <f t="shared" si="1"/>
        <v>2595.441595441596</v>
      </c>
      <c r="W20" s="25">
        <f t="shared" si="2"/>
        <v>59790.5982905983</v>
      </c>
      <c r="X20" s="22">
        <f>'WEEKLY COMPETITIVE REPORT'!X20</f>
        <v>6566</v>
      </c>
      <c r="Y20" s="56">
        <f>'WEEKLY COMPETITIVE REPORT'!Y20</f>
        <v>9387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PARANORMAL ACTIVITY 3</v>
      </c>
      <c r="D21" s="4" t="str">
        <f>'WEEKLY COMPETITIVE REPORT'!D21</f>
        <v>PARANORMALNO 3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3</v>
      </c>
      <c r="H21" s="37">
        <f>'WEEKLY COMPETITIVE REPORT'!H21</f>
        <v>6</v>
      </c>
      <c r="I21" s="14">
        <f>'WEEKLY COMPETITIVE REPORT'!I21/Y4</f>
        <v>10937.321937321938</v>
      </c>
      <c r="J21" s="14">
        <f>'WEEKLY COMPETITIVE REPORT'!J21/Y4</f>
        <v>17783.475783475784</v>
      </c>
      <c r="K21" s="22">
        <f>'WEEKLY COMPETITIVE REPORT'!K21</f>
        <v>1562</v>
      </c>
      <c r="L21" s="22">
        <f>'WEEKLY COMPETITIVE REPORT'!L21</f>
        <v>2533</v>
      </c>
      <c r="M21" s="64">
        <f>'WEEKLY COMPETITIVE REPORT'!M21</f>
        <v>-38.49727651393784</v>
      </c>
      <c r="N21" s="14">
        <f aca="true" t="shared" si="3" ref="N21:N33">I21/H21</f>
        <v>1822.8869895536563</v>
      </c>
      <c r="O21" s="37">
        <f>'WEEKLY COMPETITIVE REPORT'!O21</f>
        <v>6</v>
      </c>
      <c r="P21" s="14">
        <f>'WEEKLY COMPETITIVE REPORT'!P21/Y4</f>
        <v>17162.393162393164</v>
      </c>
      <c r="Q21" s="14">
        <f>'WEEKLY COMPETITIVE REPORT'!Q21/Y4</f>
        <v>32958.68945868946</v>
      </c>
      <c r="R21" s="22">
        <f>'WEEKLY COMPETITIVE REPORT'!R21</f>
        <v>2637</v>
      </c>
      <c r="S21" s="22">
        <f>'WEEKLY COMPETITIVE REPORT'!S21</f>
        <v>5119</v>
      </c>
      <c r="T21" s="64">
        <f>'WEEKLY COMPETITIVE REPORT'!T21</f>
        <v>-47.9275619138177</v>
      </c>
      <c r="U21" s="14">
        <f>'WEEKLY COMPETITIVE REPORT'!U21/Y4</f>
        <v>63475.78347578348</v>
      </c>
      <c r="V21" s="14">
        <f aca="true" t="shared" si="4" ref="V21:V33">P21/O21</f>
        <v>2860.3988603988605</v>
      </c>
      <c r="W21" s="25">
        <f aca="true" t="shared" si="5" ref="W21:W33">P21+U21</f>
        <v>80638.17663817664</v>
      </c>
      <c r="X21" s="22">
        <f>'WEEKLY COMPETITIVE REPORT'!X21</f>
        <v>9922</v>
      </c>
      <c r="Y21" s="56">
        <f>'WEEKLY COMPETITIVE REPORT'!Y21</f>
        <v>12559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THE SMURFS</v>
      </c>
      <c r="D22" s="4" t="str">
        <f>'WEEKLY COMPETITIVE REPORT'!D22</f>
        <v>SMRKCI 3D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12</v>
      </c>
      <c r="H22" s="37">
        <f>'WEEKLY COMPETITIVE REPORT'!H22</f>
        <v>19</v>
      </c>
      <c r="I22" s="14">
        <f>'WEEKLY COMPETITIVE REPORT'!I22/Y4</f>
        <v>10528.490028490029</v>
      </c>
      <c r="J22" s="14">
        <f>'WEEKLY COMPETITIVE REPORT'!J22/Y4</f>
        <v>9740.74074074074</v>
      </c>
      <c r="K22" s="22">
        <f>'WEEKLY COMPETITIVE REPORT'!K22</f>
        <v>1693</v>
      </c>
      <c r="L22" s="22">
        <f>'WEEKLY COMPETITIVE REPORT'!L22</f>
        <v>1558</v>
      </c>
      <c r="M22" s="64">
        <f>'WEEKLY COMPETITIVE REPORT'!M22</f>
        <v>8.08715998830067</v>
      </c>
      <c r="N22" s="14">
        <f t="shared" si="3"/>
        <v>554.1310541310542</v>
      </c>
      <c r="O22" s="37">
        <f>'WEEKLY COMPETITIVE REPORT'!O22</f>
        <v>19</v>
      </c>
      <c r="P22" s="14">
        <f>'WEEKLY COMPETITIVE REPORT'!P22/Y4</f>
        <v>13415.954415954417</v>
      </c>
      <c r="Q22" s="14">
        <f>'WEEKLY COMPETITIVE REPORT'!Q22/Y4</f>
        <v>18987.17948717949</v>
      </c>
      <c r="R22" s="22">
        <f>'WEEKLY COMPETITIVE REPORT'!R22</f>
        <v>2128</v>
      </c>
      <c r="S22" s="22">
        <f>'WEEKLY COMPETITIVE REPORT'!S22</f>
        <v>2960</v>
      </c>
      <c r="T22" s="64">
        <f>'WEEKLY COMPETITIVE REPORT'!T22</f>
        <v>-29.342036161752574</v>
      </c>
      <c r="U22" s="14">
        <f>'WEEKLY COMPETITIVE REPORT'!U22/Y4</f>
        <v>1326789.1737891738</v>
      </c>
      <c r="V22" s="14">
        <f t="shared" si="4"/>
        <v>706.1028639976008</v>
      </c>
      <c r="W22" s="25">
        <f t="shared" si="5"/>
        <v>1340205.1282051282</v>
      </c>
      <c r="X22" s="22">
        <f>'WEEKLY COMPETITIVE REPORT'!X22</f>
        <v>194601</v>
      </c>
      <c r="Y22" s="56">
        <f>'WEEKLY COMPETITIVE REPORT'!Y22</f>
        <v>196729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REAL STEEL</v>
      </c>
      <c r="D23" s="4" t="str">
        <f>'WEEKLY COMPETITIVE REPORT'!D23</f>
        <v>JEKLENA MOČ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2</v>
      </c>
      <c r="H23" s="37">
        <f>'WEEKLY COMPETITIVE REPORT'!H23</f>
        <v>8</v>
      </c>
      <c r="I23" s="14">
        <f>'WEEKLY COMPETITIVE REPORT'!I23/Y4</f>
        <v>8173.789173789174</v>
      </c>
      <c r="J23" s="14">
        <f>'WEEKLY COMPETITIVE REPORT'!J23/Y4</f>
        <v>16952.991452991453</v>
      </c>
      <c r="K23" s="22">
        <f>'WEEKLY COMPETITIVE REPORT'!K23</f>
        <v>1109</v>
      </c>
      <c r="L23" s="22">
        <f>'WEEKLY COMPETITIVE REPORT'!L23</f>
        <v>2339</v>
      </c>
      <c r="M23" s="64">
        <f>'WEEKLY COMPETITIVE REPORT'!M23</f>
        <v>-51.7855642382993</v>
      </c>
      <c r="N23" s="14">
        <f t="shared" si="3"/>
        <v>1021.7236467236468</v>
      </c>
      <c r="O23" s="37">
        <f>'WEEKLY COMPETITIVE REPORT'!O23</f>
        <v>8</v>
      </c>
      <c r="P23" s="14">
        <f>'WEEKLY COMPETITIVE REPORT'!P23/Y4</f>
        <v>12227.920227920229</v>
      </c>
      <c r="Q23" s="14">
        <f>'WEEKLY COMPETITIVE REPORT'!Q23/Y4</f>
        <v>31592.592592592595</v>
      </c>
      <c r="R23" s="22">
        <f>'WEEKLY COMPETITIVE REPORT'!R23</f>
        <v>1806</v>
      </c>
      <c r="S23" s="22">
        <f>'WEEKLY COMPETITIVE REPORT'!S23</f>
        <v>4796</v>
      </c>
      <c r="T23" s="64">
        <f>'WEEKLY COMPETITIVE REPORT'!T23</f>
        <v>-61.29497700423843</v>
      </c>
      <c r="U23" s="14">
        <f>'WEEKLY COMPETITIVE REPORT'!U23/Y4</f>
        <v>32853.27635327636</v>
      </c>
      <c r="V23" s="14">
        <f t="shared" si="4"/>
        <v>1528.4900284900286</v>
      </c>
      <c r="W23" s="25">
        <f t="shared" si="5"/>
        <v>45081.196581196586</v>
      </c>
      <c r="X23" s="22">
        <f>'WEEKLY COMPETITIVE REPORT'!X23</f>
        <v>4965</v>
      </c>
      <c r="Y23" s="56">
        <f>'WEEKLY COMPETITIVE REPORT'!Y23</f>
        <v>6771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CONTAGION</v>
      </c>
      <c r="D24" s="4" t="str">
        <f>'WEEKLY COMPETITIVE REPORT'!D24</f>
        <v>KUŽNA NEVARNOST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3</v>
      </c>
      <c r="H24" s="37">
        <f>'WEEKLY COMPETITIVE REPORT'!H24</f>
        <v>6</v>
      </c>
      <c r="I24" s="14">
        <f>'WEEKLY COMPETITIVE REPORT'!I24/Y4</f>
        <v>6545.584045584046</v>
      </c>
      <c r="J24" s="14">
        <f>'WEEKLY COMPETITIVE REPORT'!J24/Y4</f>
        <v>12158.119658119658</v>
      </c>
      <c r="K24" s="22">
        <f>'WEEKLY COMPETITIVE REPORT'!K24</f>
        <v>923</v>
      </c>
      <c r="L24" s="22">
        <f>'WEEKLY COMPETITIVE REPORT'!L24</f>
        <v>1694</v>
      </c>
      <c r="M24" s="64">
        <f>'WEEKLY COMPETITIVE REPORT'!M24</f>
        <v>-46.162858816637375</v>
      </c>
      <c r="N24" s="14">
        <f t="shared" si="3"/>
        <v>1090.9306742640076</v>
      </c>
      <c r="O24" s="37">
        <f>'WEEKLY COMPETITIVE REPORT'!O24</f>
        <v>6</v>
      </c>
      <c r="P24" s="14">
        <f>'WEEKLY COMPETITIVE REPORT'!P24/Y4</f>
        <v>9458.68945868946</v>
      </c>
      <c r="Q24" s="14">
        <f>'WEEKLY COMPETITIVE REPORT'!Q24/Y4</f>
        <v>22896.011396011396</v>
      </c>
      <c r="R24" s="22">
        <f>'WEEKLY COMPETITIVE REPORT'!R24</f>
        <v>1427</v>
      </c>
      <c r="S24" s="22">
        <f>'WEEKLY COMPETITIVE REPORT'!S24</f>
        <v>3549</v>
      </c>
      <c r="T24" s="64">
        <f>'WEEKLY COMPETITIVE REPORT'!T24</f>
        <v>-58.68848379269583</v>
      </c>
      <c r="U24" s="14">
        <f>'WEEKLY COMPETITIVE REPORT'!U24/Y4</f>
        <v>49947.29344729345</v>
      </c>
      <c r="V24" s="14">
        <f t="shared" si="4"/>
        <v>1576.44824311491</v>
      </c>
      <c r="W24" s="25">
        <f t="shared" si="5"/>
        <v>59405.982905982906</v>
      </c>
      <c r="X24" s="22">
        <f>'WEEKLY COMPETITIVE REPORT'!X24</f>
        <v>7926</v>
      </c>
      <c r="Y24" s="56">
        <f>'WEEKLY COMPETITIVE REPORT'!Y24</f>
        <v>9353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KILLER ELITE</v>
      </c>
      <c r="D25" s="4" t="str">
        <f>'WEEKLY COMPETITIVE REPORT'!D25</f>
        <v>MORILSKA ELITA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6</v>
      </c>
      <c r="I25" s="14">
        <f>'WEEKLY COMPETITIVE REPORT'!I25/Y4</f>
        <v>5179.48717948718</v>
      </c>
      <c r="J25" s="14">
        <f>'WEEKLY COMPETITIVE REPORT'!J25/Y4</f>
        <v>10759.25925925926</v>
      </c>
      <c r="K25" s="22">
        <f>'WEEKLY COMPETITIVE REPORT'!K25</f>
        <v>722</v>
      </c>
      <c r="L25" s="22">
        <f>'WEEKLY COMPETITIVE REPORT'!L25</f>
        <v>1489</v>
      </c>
      <c r="M25" s="64">
        <f>'WEEKLY COMPETITIVE REPORT'!M25</f>
        <v>-51.860188004766314</v>
      </c>
      <c r="N25" s="14">
        <f t="shared" si="3"/>
        <v>863.2478632478633</v>
      </c>
      <c r="O25" s="37">
        <f>'WEEKLY COMPETITIVE REPORT'!O25</f>
        <v>6</v>
      </c>
      <c r="P25" s="14">
        <f>'WEEKLY COMPETITIVE REPORT'!P25/Y4</f>
        <v>8212.250712250712</v>
      </c>
      <c r="Q25" s="14">
        <f>'WEEKLY COMPETITIVE REPORT'!Q25/Y4</f>
        <v>19183.760683760684</v>
      </c>
      <c r="R25" s="22">
        <f>'WEEKLY COMPETITIVE REPORT'!R25</f>
        <v>1222</v>
      </c>
      <c r="S25" s="22">
        <f>'WEEKLY COMPETITIVE REPORT'!S25</f>
        <v>2866</v>
      </c>
      <c r="T25" s="64">
        <f>'WEEKLY COMPETITIVE REPORT'!T25</f>
        <v>-57.191653671938816</v>
      </c>
      <c r="U25" s="14">
        <f>'WEEKLY COMPETITIVE REPORT'!U25/Y4</f>
        <v>64652.42165242165</v>
      </c>
      <c r="V25" s="14">
        <f t="shared" si="4"/>
        <v>1368.7084520417854</v>
      </c>
      <c r="W25" s="25">
        <f t="shared" si="5"/>
        <v>72864.67236467237</v>
      </c>
      <c r="X25" s="22">
        <f>'WEEKLY COMPETITIVE REPORT'!X25</f>
        <v>9922</v>
      </c>
      <c r="Y25" s="56">
        <f>'WEEKLY COMPETITIVE REPORT'!Y25</f>
        <v>11144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WINNIE THE POOH</v>
      </c>
      <c r="D26" s="4" t="str">
        <f>'WEEKLY COMPETITIVE REPORT'!D26</f>
        <v>MEDVEDEK PU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7</v>
      </c>
      <c r="H26" s="37">
        <f>'WEEKLY COMPETITIVE REPORT'!H26</f>
        <v>11</v>
      </c>
      <c r="I26" s="14">
        <f>'WEEKLY COMPETITIVE REPORT'!I26/Y4</f>
        <v>5970.085470085471</v>
      </c>
      <c r="J26" s="14">
        <f>'WEEKLY COMPETITIVE REPORT'!J26/Y4</f>
        <v>4309.116809116809</v>
      </c>
      <c r="K26" s="22">
        <f>'WEEKLY COMPETITIVE REPORT'!K26</f>
        <v>964</v>
      </c>
      <c r="L26" s="22">
        <f>'WEEKLY COMPETITIVE REPORT'!L26</f>
        <v>645</v>
      </c>
      <c r="M26" s="64">
        <f>'WEEKLY COMPETITIVE REPORT'!M26</f>
        <v>38.54545454545456</v>
      </c>
      <c r="N26" s="14">
        <f t="shared" si="3"/>
        <v>542.7350427350428</v>
      </c>
      <c r="O26" s="37">
        <f>'WEEKLY COMPETITIVE REPORT'!O26</f>
        <v>11</v>
      </c>
      <c r="P26" s="14">
        <f>'WEEKLY COMPETITIVE REPORT'!P26/Y4</f>
        <v>8121.082621082622</v>
      </c>
      <c r="Q26" s="14">
        <f>'WEEKLY COMPETITIVE REPORT'!Q26/Y4</f>
        <v>9952.991452991453</v>
      </c>
      <c r="R26" s="22">
        <f>'WEEKLY COMPETITIVE REPORT'!R26</f>
        <v>1358</v>
      </c>
      <c r="S26" s="22">
        <f>'WEEKLY COMPETITIVE REPORT'!S26</f>
        <v>1581</v>
      </c>
      <c r="T26" s="64">
        <f>'WEEKLY COMPETITIVE REPORT'!T26</f>
        <v>-18.405610419350225</v>
      </c>
      <c r="U26" s="14">
        <f>'WEEKLY COMPETITIVE REPORT'!U26/Y4</f>
        <v>71911.68091168092</v>
      </c>
      <c r="V26" s="14">
        <f t="shared" si="4"/>
        <v>738.2802382802383</v>
      </c>
      <c r="W26" s="25">
        <f t="shared" si="5"/>
        <v>80032.76353276354</v>
      </c>
      <c r="X26" s="22">
        <f>'WEEKLY COMPETITIVE REPORT'!X26</f>
        <v>11723</v>
      </c>
      <c r="Y26" s="56">
        <f>'WEEKLY COMPETITIVE REPORT'!Y26</f>
        <v>13081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LAHKO NOČ, GOSPODIČNA</v>
      </c>
      <c r="D27" s="4" t="str">
        <f>'WEEKLY COMPETITIVE REPORT'!D27</f>
        <v>LAHKO NOČ, GOSPODIČNA</v>
      </c>
      <c r="E27" s="4" t="str">
        <f>'WEEKLY COMPETITIVE REPORT'!E27</f>
        <v>DOMEST</v>
      </c>
      <c r="F27" s="4" t="str">
        <f>'WEEKLY COMPETITIVE REPORT'!F27</f>
        <v>Cinemania</v>
      </c>
      <c r="G27" s="37">
        <f>'WEEKLY COMPETITIVE REPORT'!G27</f>
        <v>6</v>
      </c>
      <c r="H27" s="37">
        <f>'WEEKLY COMPETITIVE REPORT'!H27</f>
        <v>10</v>
      </c>
      <c r="I27" s="14">
        <f>'WEEKLY COMPETITIVE REPORT'!I27/Y4</f>
        <v>2894.5868945868947</v>
      </c>
      <c r="J27" s="14">
        <f>'WEEKLY COMPETITIVE REPORT'!J27/Y17</f>
        <v>0.3872549019607843</v>
      </c>
      <c r="K27" s="22">
        <f>'WEEKLY COMPETITIVE REPORT'!K27</f>
        <v>429</v>
      </c>
      <c r="L27" s="22">
        <f>'WEEKLY COMPETITIVE REPORT'!L27</f>
        <v>430</v>
      </c>
      <c r="M27" s="64">
        <f>'WEEKLY COMPETITIVE REPORT'!M27</f>
        <v>-1.071080817916254</v>
      </c>
      <c r="N27" s="14">
        <f t="shared" si="3"/>
        <v>289.4586894586895</v>
      </c>
      <c r="O27" s="37">
        <f>'WEEKLY COMPETITIVE REPORT'!O27</f>
        <v>10</v>
      </c>
      <c r="P27" s="14">
        <f>'WEEKLY COMPETITIVE REPORT'!P27/Y4</f>
        <v>4081.1965811965815</v>
      </c>
      <c r="Q27" s="14">
        <f>'WEEKLY COMPETITIVE REPORT'!Q27/Y17</f>
        <v>0.7107843137254902</v>
      </c>
      <c r="R27" s="22">
        <f>'WEEKLY COMPETITIVE REPORT'!R27</f>
        <v>622</v>
      </c>
      <c r="S27" s="22">
        <f>'WEEKLY COMPETITIVE REPORT'!S27</f>
        <v>797</v>
      </c>
      <c r="T27" s="64">
        <f>'WEEKLY COMPETITIVE REPORT'!T27</f>
        <v>-24.0053050397878</v>
      </c>
      <c r="U27" s="14">
        <f>'WEEKLY COMPETITIVE REPORT'!U27/Y17</f>
        <v>7.154411764705882</v>
      </c>
      <c r="V27" s="14">
        <f t="shared" si="4"/>
        <v>408.11965811965814</v>
      </c>
      <c r="W27" s="25">
        <f t="shared" si="5"/>
        <v>4088.3509929612874</v>
      </c>
      <c r="X27" s="22">
        <f>'WEEKLY COMPETITIVE REPORT'!X27</f>
        <v>8675</v>
      </c>
      <c r="Y27" s="56">
        <f>'WEEKLY COMPETITIVE REPORT'!Y27</f>
        <v>9297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THE THING</v>
      </c>
      <c r="D28" s="4" t="str">
        <f>'WEEKLY COMPETITIVE REPORT'!D28</f>
        <v>STVOR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2</v>
      </c>
      <c r="H28" s="37">
        <f>'WEEKLY COMPETITIVE REPORT'!H28</f>
        <v>4</v>
      </c>
      <c r="I28" s="14">
        <f>'WEEKLY COMPETITIVE REPORT'!I28/Y4</f>
        <v>2685.185185185185</v>
      </c>
      <c r="J28" s="14">
        <f>'WEEKLY COMPETITIVE REPORT'!J28/Y17</f>
        <v>0.7954374057315233</v>
      </c>
      <c r="K28" s="22">
        <f>'WEEKLY COMPETITIVE REPORT'!K28</f>
        <v>370</v>
      </c>
      <c r="L28" s="22">
        <f>'WEEKLY COMPETITIVE REPORT'!L28</f>
        <v>892</v>
      </c>
      <c r="M28" s="64">
        <f>'WEEKLY COMPETITIVE REPORT'!M28</f>
        <v>-55.32116615311685</v>
      </c>
      <c r="N28" s="14">
        <f t="shared" si="3"/>
        <v>671.2962962962963</v>
      </c>
      <c r="O28" s="37">
        <f>'WEEKLY COMPETITIVE REPORT'!O28</f>
        <v>4</v>
      </c>
      <c r="P28" s="14">
        <f>'WEEKLY COMPETITIVE REPORT'!P28/Y4</f>
        <v>3764.957264957265</v>
      </c>
      <c r="Q28" s="14">
        <f>'WEEKLY COMPETITIVE REPORT'!Q28/Y17</f>
        <v>1.626131221719457</v>
      </c>
      <c r="R28" s="22">
        <f>'WEEKLY COMPETITIVE REPORT'!R28</f>
        <v>552</v>
      </c>
      <c r="S28" s="22">
        <f>'WEEKLY COMPETITIVE REPORT'!S28</f>
        <v>1931</v>
      </c>
      <c r="T28" s="64">
        <f>'WEEKLY COMPETITIVE REPORT'!T28</f>
        <v>-69.35652173913043</v>
      </c>
      <c r="U28" s="14">
        <f>'WEEKLY COMPETITIVE REPORT'!U28/Y17</f>
        <v>1.626131221719457</v>
      </c>
      <c r="V28" s="14">
        <f t="shared" si="4"/>
        <v>941.2393162393163</v>
      </c>
      <c r="W28" s="25">
        <f t="shared" si="5"/>
        <v>3766.5833961789845</v>
      </c>
      <c r="X28" s="22">
        <f>'WEEKLY COMPETITIVE REPORT'!X28</f>
        <v>1931</v>
      </c>
      <c r="Y28" s="56">
        <f>'WEEKLY COMPETITIVE REPORT'!Y28</f>
        <v>2483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FRIENDS WITH BENEFITS</v>
      </c>
      <c r="D29" s="4" t="str">
        <f>'WEEKLY COMPETITIVE REPORT'!D29</f>
        <v>PRIJATELJA SAMO ZA SEKS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7</v>
      </c>
      <c r="H29" s="37">
        <f>'WEEKLY COMPETITIVE REPORT'!H29</f>
        <v>8</v>
      </c>
      <c r="I29" s="14">
        <f>'WEEKLY COMPETITIVE REPORT'!I29/Y4</f>
        <v>2437.3219373219376</v>
      </c>
      <c r="J29" s="14">
        <f>'WEEKLY COMPETITIVE REPORT'!J29/Y17</f>
        <v>0.7543363499245852</v>
      </c>
      <c r="K29" s="22">
        <f>'WEEKLY COMPETITIVE REPORT'!K29</f>
        <v>361</v>
      </c>
      <c r="L29" s="22">
        <f>'WEEKLY COMPETITIVE REPORT'!L29</f>
        <v>817</v>
      </c>
      <c r="M29" s="64">
        <f>'WEEKLY COMPETITIVE REPORT'!M29</f>
        <v>-57.23569107723069</v>
      </c>
      <c r="N29" s="14">
        <f t="shared" si="3"/>
        <v>304.6652421652422</v>
      </c>
      <c r="O29" s="37">
        <f>'WEEKLY COMPETITIVE REPORT'!O29</f>
        <v>8</v>
      </c>
      <c r="P29" s="14">
        <f>'WEEKLY COMPETITIVE REPORT'!P29/Y4</f>
        <v>3611.1111111111113</v>
      </c>
      <c r="Q29" s="14">
        <f>'WEEKLY COMPETITIVE REPORT'!Q29/Y17</f>
        <v>1.189291101055807</v>
      </c>
      <c r="R29" s="22">
        <f>'WEEKLY COMPETITIVE REPORT'!R29</f>
        <v>548</v>
      </c>
      <c r="S29" s="22">
        <f>'WEEKLY COMPETITIVE REPORT'!S29</f>
        <v>1368</v>
      </c>
      <c r="T29" s="64">
        <f>'WEEKLY COMPETITIVE REPORT'!T29</f>
        <v>-59.812935954343686</v>
      </c>
      <c r="U29" s="14">
        <f>'WEEKLY COMPETITIVE REPORT'!U29/Y4</f>
        <v>152766.3817663818</v>
      </c>
      <c r="V29" s="14">
        <f t="shared" si="4"/>
        <v>451.3888888888889</v>
      </c>
      <c r="W29" s="25">
        <f t="shared" si="5"/>
        <v>156377.4928774929</v>
      </c>
      <c r="X29" s="22">
        <f>'WEEKLY COMPETITIVE REPORT'!X29</f>
        <v>24050</v>
      </c>
      <c r="Y29" s="56">
        <f>'WEEKLY COMPETITIVE REPORT'!Y29</f>
        <v>24598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WHAT'S YOUR NUMBER</v>
      </c>
      <c r="D30" s="4" t="str">
        <f>'WEEKLY COMPETITIVE REPORT'!D30</f>
        <v>KATERI JE PRAVI?</v>
      </c>
      <c r="E30" s="4" t="str">
        <f>'WEEKLY COMPETITIVE REPORT'!E30</f>
        <v>FOX</v>
      </c>
      <c r="F30" s="4" t="str">
        <f>'WEEKLY COMPETITIVE REPORT'!F30</f>
        <v>Blitz</v>
      </c>
      <c r="G30" s="37">
        <f>'WEEKLY COMPETITIVE REPORT'!G30</f>
        <v>5</v>
      </c>
      <c r="H30" s="37">
        <f>'WEEKLY COMPETITIVE REPORT'!H30</f>
        <v>8</v>
      </c>
      <c r="I30" s="14">
        <f>'WEEKLY COMPETITIVE REPORT'!I30/Y4</f>
        <v>2024.2165242165242</v>
      </c>
      <c r="J30" s="14">
        <f>'WEEKLY COMPETITIVE REPORT'!J30/Y17</f>
        <v>0.9377828054298643</v>
      </c>
      <c r="K30" s="22">
        <f>'WEEKLY COMPETITIVE REPORT'!K30</f>
        <v>314</v>
      </c>
      <c r="L30" s="22">
        <f>'WEEKLY COMPETITIVE REPORT'!L30</f>
        <v>1240</v>
      </c>
      <c r="M30" s="64">
        <f>'WEEKLY COMPETITIVE REPORT'!M30</f>
        <v>-71.4314435062324</v>
      </c>
      <c r="N30" s="14">
        <f t="shared" si="3"/>
        <v>253.02706552706553</v>
      </c>
      <c r="O30" s="37">
        <f>'WEEKLY COMPETITIVE REPORT'!O30</f>
        <v>8</v>
      </c>
      <c r="P30" s="14">
        <f>'WEEKLY COMPETITIVE REPORT'!P30/Y4</f>
        <v>3103.988603988604</v>
      </c>
      <c r="Q30" s="14">
        <f>'WEEKLY COMPETITIVE REPORT'!Q30/Y17</f>
        <v>1.4871794871794872</v>
      </c>
      <c r="R30" s="22">
        <f>'WEEKLY COMPETITIVE REPORT'!R30</f>
        <v>513</v>
      </c>
      <c r="S30" s="22">
        <f>'WEEKLY COMPETITIVE REPORT'!S30</f>
        <v>1951</v>
      </c>
      <c r="T30" s="64">
        <f>'WEEKLY COMPETITIVE REPORT'!T30</f>
        <v>-72.37576064908723</v>
      </c>
      <c r="U30" s="14">
        <f>'WEEKLY COMPETITIVE REPORT'!U30/Y4</f>
        <v>72893.16239316239</v>
      </c>
      <c r="V30" s="14">
        <f t="shared" si="4"/>
        <v>387.9985754985755</v>
      </c>
      <c r="W30" s="25">
        <f t="shared" si="5"/>
        <v>75997.150997151</v>
      </c>
      <c r="X30" s="22">
        <f>'WEEKLY COMPETITIVE REPORT'!X30</f>
        <v>11632</v>
      </c>
      <c r="Y30" s="56">
        <f>'WEEKLY COMPETITIVE REPORT'!Y30</f>
        <v>12145</v>
      </c>
    </row>
    <row r="31" spans="1:25" ht="12.75">
      <c r="A31" s="50">
        <v>18</v>
      </c>
      <c r="B31" s="4">
        <f>'WEEKLY COMPETITIVE REPORT'!B31</f>
        <v>15</v>
      </c>
      <c r="C31" s="4" t="str">
        <f>'WEEKLY COMPETITIVE REPORT'!C31</f>
        <v>CRAZY, STUPID, LOVE</v>
      </c>
      <c r="D31" s="4" t="str">
        <f>'WEEKLY COMPETITIVE REPORT'!D31</f>
        <v>TA NORA LJUBEZEN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9</v>
      </c>
      <c r="H31" s="37">
        <f>'WEEKLY COMPETITIVE REPORT'!H31</f>
        <v>8</v>
      </c>
      <c r="I31" s="14">
        <f>'WEEKLY COMPETITIVE REPORT'!I31/Y4</f>
        <v>1988.6039886039887</v>
      </c>
      <c r="J31" s="14">
        <f>'WEEKLY COMPETITIVE REPORT'!J31/Y17</f>
        <v>0.3832956259426848</v>
      </c>
      <c r="K31" s="22">
        <f>'WEEKLY COMPETITIVE REPORT'!K31</f>
        <v>268</v>
      </c>
      <c r="L31" s="22">
        <f>'WEEKLY COMPETITIVE REPORT'!L31</f>
        <v>396</v>
      </c>
      <c r="M31" s="64">
        <f>'WEEKLY COMPETITIVE REPORT'!M31</f>
        <v>-31.333005410723075</v>
      </c>
      <c r="N31" s="14">
        <f t="shared" si="3"/>
        <v>248.57549857549859</v>
      </c>
      <c r="O31" s="37">
        <f>'WEEKLY COMPETITIVE REPORT'!O31</f>
        <v>8</v>
      </c>
      <c r="P31" s="14">
        <f>'WEEKLY COMPETITIVE REPORT'!P31/Y4</f>
        <v>2720.797720797721</v>
      </c>
      <c r="Q31" s="14">
        <f>'WEEKLY COMPETITIVE REPORT'!Q31/Y17</f>
        <v>0.6768476621417798</v>
      </c>
      <c r="R31" s="22">
        <f>'WEEKLY COMPETITIVE REPORT'!R31</f>
        <v>374</v>
      </c>
      <c r="S31" s="22">
        <f>'WEEKLY COMPETITIVE REPORT'!S31</f>
        <v>726</v>
      </c>
      <c r="T31" s="64">
        <f>'WEEKLY COMPETITIVE REPORT'!T31</f>
        <v>-46.7966573816156</v>
      </c>
      <c r="U31" s="14">
        <f>'WEEKLY COMPETITIVE REPORT'!U31/Y4</f>
        <v>123801.99430199432</v>
      </c>
      <c r="V31" s="14">
        <f t="shared" si="4"/>
        <v>340.0997150997151</v>
      </c>
      <c r="W31" s="25">
        <f t="shared" si="5"/>
        <v>126522.79202279204</v>
      </c>
      <c r="X31" s="22">
        <f>'WEEKLY COMPETITIVE REPORT'!X31</f>
        <v>19802</v>
      </c>
      <c r="Y31" s="56">
        <f>'WEEKLY COMPETITIVE REPORT'!Y31</f>
        <v>20176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CARS 2</v>
      </c>
      <c r="D32" s="4" t="str">
        <f>'WEEKLY COMPETITIVE REPORT'!D32</f>
        <v>CARS 2</v>
      </c>
      <c r="E32" s="4" t="str">
        <f>'WEEKLY COMPETITIVE REPORT'!E32</f>
        <v>BVI</v>
      </c>
      <c r="F32" s="4" t="str">
        <f>'WEEKLY COMPETITIVE REPORT'!F32</f>
        <v>CENEX</v>
      </c>
      <c r="G32" s="37">
        <f>'WEEKLY COMPETITIVE REPORT'!G32</f>
        <v>20</v>
      </c>
      <c r="H32" s="37">
        <f>'WEEKLY COMPETITIVE REPORT'!H32</f>
        <v>21</v>
      </c>
      <c r="I32" s="14">
        <f>'WEEKLY COMPETITIVE REPORT'!I32/Y4</f>
        <v>1569.80056980057</v>
      </c>
      <c r="J32" s="14">
        <f>'WEEKLY COMPETITIVE REPORT'!J32/Y17</f>
        <v>0.12198340874811463</v>
      </c>
      <c r="K32" s="22">
        <f>'WEEKLY COMPETITIVE REPORT'!K32</f>
        <v>242</v>
      </c>
      <c r="L32" s="22">
        <f>'WEEKLY COMPETITIVE REPORT'!L32</f>
        <v>130</v>
      </c>
      <c r="M32" s="64">
        <f>'WEEKLY COMPETITIVE REPORT'!M32</f>
        <v>70.32457496136013</v>
      </c>
      <c r="N32" s="14">
        <f t="shared" si="3"/>
        <v>74.75240808574142</v>
      </c>
      <c r="O32" s="37">
        <f>'WEEKLY COMPETITIVE REPORT'!O32</f>
        <v>21</v>
      </c>
      <c r="P32" s="14">
        <f>'WEEKLY COMPETITIVE REPORT'!P32/Y4</f>
        <v>2216.5242165242166</v>
      </c>
      <c r="Q32" s="14">
        <f>'WEEKLY COMPETITIVE REPORT'!Q32/Y17</f>
        <v>0.3195701357466063</v>
      </c>
      <c r="R32" s="22">
        <f>'WEEKLY COMPETITIVE REPORT'!R32</f>
        <v>340</v>
      </c>
      <c r="S32" s="22">
        <f>'WEEKLY COMPETITIVE REPORT'!S32</f>
        <v>367</v>
      </c>
      <c r="T32" s="64">
        <f>'WEEKLY COMPETITIVE REPORT'!T32</f>
        <v>-8.200589970501468</v>
      </c>
      <c r="U32" s="14">
        <f>'WEEKLY COMPETITIVE REPORT'!U32/Y4</f>
        <v>531843.3048433049</v>
      </c>
      <c r="V32" s="14">
        <f t="shared" si="4"/>
        <v>105.54877221543889</v>
      </c>
      <c r="W32" s="25">
        <f t="shared" si="5"/>
        <v>534059.8290598291</v>
      </c>
      <c r="X32" s="22">
        <f>'WEEKLY COMPETITIVE REPORT'!X32</f>
        <v>81027</v>
      </c>
      <c r="Y32" s="56">
        <f>'WEEKLY COMPETITIVE REPORT'!Y32</f>
        <v>81367</v>
      </c>
    </row>
    <row r="33" spans="1:25" ht="13.5" thickBot="1">
      <c r="A33" s="50">
        <v>20</v>
      </c>
      <c r="B33" s="4">
        <f>'WEEKLY COMPETITIVE REPORT'!B33</f>
        <v>17</v>
      </c>
      <c r="C33" s="4" t="str">
        <f>'WEEKLY COMPETITIVE REPORT'!C33</f>
        <v>ONE DAY</v>
      </c>
      <c r="D33" s="4" t="str">
        <f>'WEEKLY COMPETITIVE REPORT'!D33</f>
        <v>EN DAN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7</v>
      </c>
      <c r="H33" s="37">
        <f>'WEEKLY COMPETITIVE REPORT'!H33</f>
        <v>4</v>
      </c>
      <c r="I33" s="14">
        <f>'WEEKLY COMPETITIVE REPORT'!I33/Y4</f>
        <v>1381.7663817663818</v>
      </c>
      <c r="J33" s="14">
        <f>'WEEKLY COMPETITIVE REPORT'!J33/Y17</f>
        <v>0.25622171945701355</v>
      </c>
      <c r="K33" s="22">
        <f>'WEEKLY COMPETITIVE REPORT'!K33</f>
        <v>191</v>
      </c>
      <c r="L33" s="22">
        <f>'WEEKLY COMPETITIVE REPORT'!L33</f>
        <v>331</v>
      </c>
      <c r="M33" s="64">
        <f>'WEEKLY COMPETITIVE REPORT'!M33</f>
        <v>-28.623988226637238</v>
      </c>
      <c r="N33" s="14">
        <f t="shared" si="3"/>
        <v>345.44159544159544</v>
      </c>
      <c r="O33" s="37">
        <f>'WEEKLY COMPETITIVE REPORT'!O33</f>
        <v>4</v>
      </c>
      <c r="P33" s="14">
        <f>'WEEKLY COMPETITIVE REPORT'!P33/Y4</f>
        <v>1861.823361823362</v>
      </c>
      <c r="Q33" s="14">
        <f>'WEEKLY COMPETITIVE REPORT'!Q33/Y17</f>
        <v>0.45739064856711914</v>
      </c>
      <c r="R33" s="22">
        <f>'WEEKLY COMPETITIVE REPORT'!R33</f>
        <v>264</v>
      </c>
      <c r="S33" s="22">
        <f>'WEEKLY COMPETITIVE REPORT'!S33</f>
        <v>582</v>
      </c>
      <c r="T33" s="64">
        <f>'WEEKLY COMPETITIVE REPORT'!T33</f>
        <v>-46.125309150865625</v>
      </c>
      <c r="U33" s="14">
        <f>'WEEKLY COMPETITIVE REPORT'!U33/Y4</f>
        <v>30713.675213675215</v>
      </c>
      <c r="V33" s="14">
        <f t="shared" si="4"/>
        <v>465.4558404558405</v>
      </c>
      <c r="W33" s="25">
        <f t="shared" si="5"/>
        <v>32575.498575498576</v>
      </c>
      <c r="X33" s="22">
        <f>'WEEKLY COMPETITIVE REPORT'!X33</f>
        <v>4802</v>
      </c>
      <c r="Y33" s="56">
        <f>'WEEKLY COMPETITIVE REPORT'!Y33</f>
        <v>5066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195</v>
      </c>
      <c r="I34" s="32">
        <f>SUM(I14:I33)</f>
        <v>247423.07692307694</v>
      </c>
      <c r="J34" s="31">
        <f>SUM(J14:J33)</f>
        <v>178525.00383358478</v>
      </c>
      <c r="K34" s="31">
        <f>SUM(K14:K33)</f>
        <v>34564</v>
      </c>
      <c r="L34" s="31">
        <f>SUM(L14:L33)</f>
        <v>28920</v>
      </c>
      <c r="M34" s="64">
        <f>'WEEKLY COMPETITIVE REPORT'!M34</f>
        <v>-25.435305228814286</v>
      </c>
      <c r="N34" s="32">
        <f>I34/H34</f>
        <v>1268.836291913215</v>
      </c>
      <c r="O34" s="40">
        <f>'WEEKLY COMPETITIVE REPORT'!O34</f>
        <v>195</v>
      </c>
      <c r="P34" s="31">
        <f>SUM(P14:P33)</f>
        <v>357494.30199430196</v>
      </c>
      <c r="Q34" s="31">
        <f>SUM(Q14:Q33)</f>
        <v>339419.5726076755</v>
      </c>
      <c r="R34" s="31">
        <f>SUM(R14:R33)</f>
        <v>52635</v>
      </c>
      <c r="S34" s="31">
        <f>SUM(S14:S33)</f>
        <v>58290</v>
      </c>
      <c r="T34" s="65">
        <f>P34/Q34-100%</f>
        <v>0.0532518771612458</v>
      </c>
      <c r="U34" s="31">
        <f>SUM(U14:U33)</f>
        <v>3378485.988520195</v>
      </c>
      <c r="V34" s="32">
        <f>P34/O34</f>
        <v>1833.304112791292</v>
      </c>
      <c r="W34" s="31">
        <f>SUM(W14:W33)</f>
        <v>3735980.290514496</v>
      </c>
      <c r="X34" s="31">
        <f>SUM(X14:X33)</f>
        <v>521308</v>
      </c>
      <c r="Y34" s="35">
        <f>SUM(Y14:Y33)</f>
        <v>573943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2011-11-10T11:47:36Z</dcterms:modified>
  <cp:category/>
  <cp:version/>
  <cp:contentType/>
  <cp:contentStatus/>
</cp:coreProperties>
</file>