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65341" windowWidth="19440" windowHeight="694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<sst xmlns="http://schemas.openxmlformats.org/spreadsheetml/2006/main" count="254" uniqueCount="96">
  <si>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</si>
  <si>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</si>
  <si>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</si>
  <si>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</si>
  <si>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</si>
  <si>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</si>
  <si>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</si>
  <si>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</si>
  <si>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</si>
  <si>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</si>
  <si>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</si>
  <si>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</si>
  <si>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</si>
  <si>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</si>
  <si>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</si>
  <si>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</si>
  <si>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</si>
  <si>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</si>
  <si>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</si>
  <si>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</si>
  <si>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</si>
  <si>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</si>
  <si>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</si>
  <si>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</si>
  <si>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</si>
  <si>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</si>
  <si>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</si>
  <si>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</si>
  <si>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</si>
  <si>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</si>
  <si>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</si>
  <si>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</si>
  <si>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</si>
  <si>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</si>
  <si>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</si>
  <si>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</si>
  <si>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</si>
  <si>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</si>
  <si>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</si>
  <si>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</si>
  <si>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</si>
  <si>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</si>
  <si>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</si>
  <si>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</si>
  <si>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</si>
  <si>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</si>
  <si>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WB</t>
  </si>
  <si>
    <t>UNI</t>
  </si>
  <si>
    <t>IND</t>
  </si>
  <si>
    <t>Cinemania</t>
  </si>
  <si>
    <t>FOX</t>
  </si>
  <si>
    <t>FIVIA</t>
  </si>
  <si>
    <t>AMERICAN REUNION</t>
  </si>
  <si>
    <t>AMERIŠKA PITA: OBLETNICA</t>
  </si>
  <si>
    <t>BEST EXOTIC MARIGOLD HOTEL</t>
  </si>
  <si>
    <t>EKSOTIČNI HOTEL MARIGOLD</t>
  </si>
  <si>
    <t>LUCKY ONE</t>
  </si>
  <si>
    <t>TALISMAN</t>
  </si>
  <si>
    <t>BATTLESHIP</t>
  </si>
  <si>
    <t>BOJNA LADJA</t>
  </si>
  <si>
    <t>New</t>
  </si>
  <si>
    <t>THE DOLPHIN</t>
  </si>
  <si>
    <t>DELFIN</t>
  </si>
  <si>
    <t>MIRROR, MIRROR</t>
  </si>
  <si>
    <t>ZRCALCE, ZRCALCE</t>
  </si>
  <si>
    <t>PROJECT X</t>
  </si>
  <si>
    <t>PROJEKT X</t>
  </si>
  <si>
    <t>AVENGERS</t>
  </si>
  <si>
    <t>MAŠČEVALCI</t>
  </si>
  <si>
    <t>BVI</t>
  </si>
  <si>
    <t>CENEX</t>
  </si>
  <si>
    <t>THE CABIN IN THE WOODS</t>
  </si>
  <si>
    <t>KOČA V GOZDU</t>
  </si>
  <si>
    <t>STREET DANCE 2</t>
  </si>
  <si>
    <t>ULIČNI PLES 2</t>
  </si>
  <si>
    <t>HABEMUS PAPAM</t>
  </si>
  <si>
    <t>HABEMUS PAPAM: IMAMO PAPEŽA</t>
  </si>
  <si>
    <t>CF</t>
  </si>
  <si>
    <t>IRON SKY</t>
  </si>
  <si>
    <t>JEKLENO NEBO</t>
  </si>
  <si>
    <t>21 JUMP STREET</t>
  </si>
  <si>
    <t>21 JUMP STREET: MLADENIČ V MODREM</t>
  </si>
  <si>
    <t>SONY</t>
  </si>
  <si>
    <t>DARK SHADOWS</t>
  </si>
  <si>
    <t>TEMNE SENCE</t>
  </si>
  <si>
    <t>INTOUCHABLES</t>
  </si>
  <si>
    <t>PRIJATELJA</t>
  </si>
  <si>
    <t>17 - May</t>
  </si>
  <si>
    <t>23 - May</t>
  </si>
  <si>
    <t>18 - May</t>
  </si>
  <si>
    <t>20 - May</t>
  </si>
  <si>
    <t>THE DICTATOR</t>
  </si>
  <si>
    <t>DIKTATOR</t>
  </si>
  <si>
    <t>PAR</t>
  </si>
  <si>
    <t>WHAT TO EXPECT WHEN YOU'RE EXPECTING</t>
  </si>
  <si>
    <t>KAJ PRIČAKOVATI KO PRIČAKUJEŠ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</si>
</sst>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3" fontId="6" fillId="0" borderId="35" xfId="0" applyNumberFormat="1" applyFont="1" applyBorder="1" applyAlignment="1">
      <alignment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20" fontId="5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Fill="1" applyBorder="1" applyAlignment="1" quotePrefix="1">
      <alignment horizontal="right"/>
    </xf>
    <xf numFmtId="0" fontId="5" fillId="0" borderId="12" xfId="0" applyFont="1" applyBorder="1" applyAlignment="1">
      <alignment horizontal="center"/>
    </xf>
    <xf numFmtId="3" fontId="6" fillId="0" borderId="12" xfId="0" applyNumberFormat="1" applyFont="1" applyBorder="1" applyAlignment="1" quotePrefix="1">
      <alignment horizontal="right"/>
    </xf>
    <xf numFmtId="3" fontId="6" fillId="0" borderId="12" xfId="0" applyNumberFormat="1" applyFont="1" applyFill="1" applyBorder="1" applyAlignment="1" quotePrefix="1">
      <alignment horizontal="right"/>
    </xf>
    <xf numFmtId="3" fontId="6" fillId="0" borderId="10" xfId="0" applyNumberFormat="1" applyFont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B1">
      <selection activeCell="N19" sqref="N19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5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4"/>
      <c r="E4" s="8"/>
      <c r="F4" s="8"/>
      <c r="G4" s="19" t="s">
        <v>2</v>
      </c>
      <c r="H4" s="20"/>
      <c r="I4" s="20"/>
      <c r="J4" s="20"/>
      <c r="K4" s="81" t="s">
        <v>89</v>
      </c>
      <c r="L4" s="20"/>
      <c r="M4" s="82" t="s">
        <v>90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0.7759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80" t="s">
        <v>87</v>
      </c>
      <c r="L5" s="7"/>
      <c r="M5" s="83" t="s">
        <v>88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21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91">
        <v>41053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 t="s">
        <v>60</v>
      </c>
      <c r="C14" s="4" t="s">
        <v>91</v>
      </c>
      <c r="D14" s="4" t="s">
        <v>92</v>
      </c>
      <c r="E14" s="15" t="s">
        <v>93</v>
      </c>
      <c r="F14" s="15" t="s">
        <v>36</v>
      </c>
      <c r="G14" s="37">
        <v>1</v>
      </c>
      <c r="H14" s="37">
        <v>12</v>
      </c>
      <c r="I14" s="22">
        <v>56327</v>
      </c>
      <c r="J14" s="22"/>
      <c r="K14" s="99">
        <v>11215</v>
      </c>
      <c r="L14" s="99"/>
      <c r="M14" s="64"/>
      <c r="N14" s="14">
        <f>I14/H14</f>
        <v>4693.916666666667</v>
      </c>
      <c r="O14" s="73">
        <v>13</v>
      </c>
      <c r="P14" s="14">
        <v>102211</v>
      </c>
      <c r="Q14" s="14"/>
      <c r="R14" s="14">
        <v>23371</v>
      </c>
      <c r="S14" s="14"/>
      <c r="T14" s="64"/>
      <c r="U14" s="75">
        <v>4015</v>
      </c>
      <c r="V14" s="14">
        <f>P14/O14</f>
        <v>7862.384615384615</v>
      </c>
      <c r="W14" s="75">
        <f>SUM(U14,P14)</f>
        <v>106226</v>
      </c>
      <c r="X14" s="75">
        <v>1307</v>
      </c>
      <c r="Y14" s="76">
        <f>SUM(X14,R14)</f>
        <v>24678</v>
      </c>
    </row>
    <row r="15" spans="1:25" ht="12.75">
      <c r="A15" s="72">
        <v>2</v>
      </c>
      <c r="B15" s="72" t="s">
        <v>60</v>
      </c>
      <c r="C15" s="4" t="s">
        <v>94</v>
      </c>
      <c r="D15" s="4" t="s">
        <v>95</v>
      </c>
      <c r="E15" s="15" t="s">
        <v>48</v>
      </c>
      <c r="F15" s="15" t="s">
        <v>51</v>
      </c>
      <c r="G15" s="37">
        <v>1</v>
      </c>
      <c r="H15" s="37">
        <v>8</v>
      </c>
      <c r="I15" s="14">
        <v>9659</v>
      </c>
      <c r="J15" s="14"/>
      <c r="K15" s="95">
        <v>1947</v>
      </c>
      <c r="L15" s="95"/>
      <c r="M15" s="64"/>
      <c r="N15" s="14">
        <f>I15/H15</f>
        <v>1207.375</v>
      </c>
      <c r="O15" s="73">
        <v>8</v>
      </c>
      <c r="P15" s="74">
        <v>18571</v>
      </c>
      <c r="Q15" s="74"/>
      <c r="R15" s="74">
        <v>4439</v>
      </c>
      <c r="S15" s="74"/>
      <c r="T15" s="64"/>
      <c r="U15" s="75">
        <v>2630</v>
      </c>
      <c r="V15" s="14">
        <f>P15/O15</f>
        <v>2321.375</v>
      </c>
      <c r="W15" s="75">
        <f>SUM(U15,P15)</f>
        <v>21201</v>
      </c>
      <c r="X15" s="75">
        <v>926</v>
      </c>
      <c r="Y15" s="76">
        <f>SUM(X15,R15)</f>
        <v>5365</v>
      </c>
    </row>
    <row r="16" spans="1:25" ht="12.75">
      <c r="A16" s="72">
        <v>3</v>
      </c>
      <c r="B16" s="72">
        <v>1</v>
      </c>
      <c r="C16" s="4" t="s">
        <v>67</v>
      </c>
      <c r="D16" s="4" t="s">
        <v>68</v>
      </c>
      <c r="E16" s="15" t="s">
        <v>69</v>
      </c>
      <c r="F16" s="15" t="s">
        <v>70</v>
      </c>
      <c r="G16" s="37">
        <v>3</v>
      </c>
      <c r="H16" s="37">
        <v>14</v>
      </c>
      <c r="I16" s="24">
        <v>10702</v>
      </c>
      <c r="J16" s="24">
        <v>26351</v>
      </c>
      <c r="K16" s="98">
        <v>1912</v>
      </c>
      <c r="L16" s="98">
        <v>4543</v>
      </c>
      <c r="M16" s="64">
        <f>(I16/J16*100)-100</f>
        <v>-59.38674054115594</v>
      </c>
      <c r="N16" s="14">
        <f>I16/H16</f>
        <v>764.4285714285714</v>
      </c>
      <c r="O16" s="38">
        <v>14</v>
      </c>
      <c r="P16" s="14">
        <v>17896</v>
      </c>
      <c r="Q16" s="14">
        <v>38172</v>
      </c>
      <c r="R16" s="14">
        <v>3582</v>
      </c>
      <c r="S16" s="14">
        <v>7205</v>
      </c>
      <c r="T16" s="64">
        <f>(P16/Q16*100)-100</f>
        <v>-53.11746830137273</v>
      </c>
      <c r="U16" s="75">
        <v>88388</v>
      </c>
      <c r="V16" s="14">
        <f>P16/O16</f>
        <v>1278.2857142857142</v>
      </c>
      <c r="W16" s="75">
        <f>SUM(U16,P16)</f>
        <v>106284</v>
      </c>
      <c r="X16" s="75">
        <v>16859</v>
      </c>
      <c r="Y16" s="76">
        <f>SUM(X16,R16)</f>
        <v>20441</v>
      </c>
    </row>
    <row r="17" spans="1:25" ht="12.75">
      <c r="A17" s="72">
        <v>4</v>
      </c>
      <c r="B17" s="72">
        <v>3</v>
      </c>
      <c r="C17" s="4" t="s">
        <v>83</v>
      </c>
      <c r="D17" s="4" t="s">
        <v>84</v>
      </c>
      <c r="E17" s="15" t="s">
        <v>46</v>
      </c>
      <c r="F17" s="15" t="s">
        <v>42</v>
      </c>
      <c r="G17" s="37">
        <v>2</v>
      </c>
      <c r="H17" s="37">
        <v>6</v>
      </c>
      <c r="I17" s="92">
        <v>5498</v>
      </c>
      <c r="J17" s="92">
        <v>10980</v>
      </c>
      <c r="K17" s="97">
        <v>1161</v>
      </c>
      <c r="L17" s="97">
        <v>2151</v>
      </c>
      <c r="M17" s="64">
        <f>(I17/J17*100)-100</f>
        <v>-49.92714025500911</v>
      </c>
      <c r="N17" s="14">
        <f>I17/H17</f>
        <v>916.3333333333334</v>
      </c>
      <c r="O17" s="73">
        <v>6</v>
      </c>
      <c r="P17" s="22">
        <v>8802</v>
      </c>
      <c r="Q17" s="22">
        <v>16799</v>
      </c>
      <c r="R17" s="22">
        <v>2052</v>
      </c>
      <c r="S17" s="22">
        <v>3653</v>
      </c>
      <c r="T17" s="64">
        <f>(P17/Q17*100)-100</f>
        <v>-47.604024049050544</v>
      </c>
      <c r="U17" s="75">
        <v>17657</v>
      </c>
      <c r="V17" s="14">
        <f>P17/O17</f>
        <v>1467</v>
      </c>
      <c r="W17" s="75">
        <f>SUM(U17,P17)</f>
        <v>26459</v>
      </c>
      <c r="X17" s="75">
        <v>3832</v>
      </c>
      <c r="Y17" s="76">
        <f>SUM(X17,R17)</f>
        <v>5884</v>
      </c>
    </row>
    <row r="18" spans="1:25" ht="13.5" customHeight="1">
      <c r="A18" s="72">
        <v>5</v>
      </c>
      <c r="B18" s="72">
        <v>2</v>
      </c>
      <c r="C18" s="4" t="s">
        <v>73</v>
      </c>
      <c r="D18" s="4" t="s">
        <v>74</v>
      </c>
      <c r="E18" s="15" t="s">
        <v>48</v>
      </c>
      <c r="F18" s="15" t="s">
        <v>42</v>
      </c>
      <c r="G18" s="37">
        <v>3</v>
      </c>
      <c r="H18" s="37">
        <v>11</v>
      </c>
      <c r="I18" s="14">
        <v>5105</v>
      </c>
      <c r="J18" s="14">
        <v>14824</v>
      </c>
      <c r="K18" s="24">
        <v>936</v>
      </c>
      <c r="L18" s="24">
        <v>2602</v>
      </c>
      <c r="M18" s="64">
        <f>(I18/J18*100)-100</f>
        <v>-65.5626011872639</v>
      </c>
      <c r="N18" s="14">
        <f>I18/H18</f>
        <v>464.09090909090907</v>
      </c>
      <c r="O18" s="73">
        <v>11</v>
      </c>
      <c r="P18" s="22">
        <v>7829</v>
      </c>
      <c r="Q18" s="22">
        <v>19863</v>
      </c>
      <c r="R18" s="22">
        <v>1568</v>
      </c>
      <c r="S18" s="22">
        <v>3798</v>
      </c>
      <c r="T18" s="64">
        <f>(P18/Q18*100)-100</f>
        <v>-60.58500730000503</v>
      </c>
      <c r="U18" s="75">
        <v>46457</v>
      </c>
      <c r="V18" s="14">
        <f>P18/O18</f>
        <v>711.7272727272727</v>
      </c>
      <c r="W18" s="75">
        <f>SUM(U18,P18)</f>
        <v>54286</v>
      </c>
      <c r="X18" s="75">
        <v>8928</v>
      </c>
      <c r="Y18" s="76">
        <f>SUM(X18,R18)</f>
        <v>10496</v>
      </c>
    </row>
    <row r="19" spans="1:25" ht="12.75">
      <c r="A19" s="72">
        <v>6</v>
      </c>
      <c r="B19" s="72">
        <v>8</v>
      </c>
      <c r="C19" s="4" t="s">
        <v>85</v>
      </c>
      <c r="D19" s="4" t="s">
        <v>86</v>
      </c>
      <c r="E19" s="15" t="s">
        <v>48</v>
      </c>
      <c r="F19" s="15" t="s">
        <v>42</v>
      </c>
      <c r="G19" s="37">
        <v>2</v>
      </c>
      <c r="H19" s="37">
        <v>4</v>
      </c>
      <c r="I19" s="24">
        <v>3164</v>
      </c>
      <c r="J19" s="24">
        <v>5494</v>
      </c>
      <c r="K19" s="14">
        <v>622</v>
      </c>
      <c r="L19" s="14">
        <v>1053</v>
      </c>
      <c r="M19" s="64">
        <f>(I19/J19*100)-100</f>
        <v>-42.409901710957406</v>
      </c>
      <c r="N19" s="14">
        <f>I19/H19</f>
        <v>791</v>
      </c>
      <c r="O19" s="73">
        <v>4</v>
      </c>
      <c r="P19" s="14">
        <v>7061</v>
      </c>
      <c r="Q19" s="14">
        <v>8428</v>
      </c>
      <c r="R19" s="14">
        <v>1486</v>
      </c>
      <c r="S19" s="14">
        <v>1710</v>
      </c>
      <c r="T19" s="64">
        <f>(P19/Q19*100)-100</f>
        <v>-16.219743711438056</v>
      </c>
      <c r="U19" s="75">
        <v>10353</v>
      </c>
      <c r="V19" s="14">
        <f>P19/O19</f>
        <v>1765.25</v>
      </c>
      <c r="W19" s="75">
        <f>SUM(U19,P19)</f>
        <v>17414</v>
      </c>
      <c r="X19" s="75">
        <v>2100</v>
      </c>
      <c r="Y19" s="76">
        <f>SUM(X19,R19)</f>
        <v>3586</v>
      </c>
    </row>
    <row r="20" spans="1:25" ht="12.75">
      <c r="A20" s="72">
        <v>7</v>
      </c>
      <c r="B20" s="72">
        <v>4</v>
      </c>
      <c r="C20" s="4" t="s">
        <v>63</v>
      </c>
      <c r="D20" s="4" t="s">
        <v>64</v>
      </c>
      <c r="E20" s="15" t="s">
        <v>48</v>
      </c>
      <c r="F20" s="15" t="s">
        <v>36</v>
      </c>
      <c r="G20" s="37">
        <v>4</v>
      </c>
      <c r="H20" s="37">
        <v>10</v>
      </c>
      <c r="I20" s="24">
        <v>3810</v>
      </c>
      <c r="J20" s="24">
        <v>12750</v>
      </c>
      <c r="K20" s="22">
        <v>846</v>
      </c>
      <c r="L20" s="22">
        <v>2634</v>
      </c>
      <c r="M20" s="64">
        <f>(I20/J20*100)-100</f>
        <v>-70.11764705882354</v>
      </c>
      <c r="N20" s="14">
        <f>I20/H20</f>
        <v>381</v>
      </c>
      <c r="O20" s="37">
        <v>10</v>
      </c>
      <c r="P20" s="22">
        <v>6518</v>
      </c>
      <c r="Q20" s="22">
        <v>16179</v>
      </c>
      <c r="R20" s="22">
        <v>1595</v>
      </c>
      <c r="S20" s="22">
        <v>3532</v>
      </c>
      <c r="T20" s="64">
        <f>(P20/Q20*100)-100</f>
        <v>-59.71320848012856</v>
      </c>
      <c r="U20" s="75">
        <v>60978</v>
      </c>
      <c r="V20" s="14">
        <f>P20/O20</f>
        <v>651.8</v>
      </c>
      <c r="W20" s="75">
        <f>SUM(U20,P20)</f>
        <v>67496</v>
      </c>
      <c r="X20" s="75">
        <v>13361</v>
      </c>
      <c r="Y20" s="76">
        <f>SUM(X20,R20)</f>
        <v>14956</v>
      </c>
    </row>
    <row r="21" spans="1:25" ht="12.75">
      <c r="A21" s="72">
        <v>8</v>
      </c>
      <c r="B21" s="72">
        <v>9</v>
      </c>
      <c r="C21" s="4" t="s">
        <v>78</v>
      </c>
      <c r="D21" s="4" t="s">
        <v>79</v>
      </c>
      <c r="E21" s="15" t="s">
        <v>48</v>
      </c>
      <c r="F21" s="15" t="s">
        <v>49</v>
      </c>
      <c r="G21" s="37">
        <v>2</v>
      </c>
      <c r="H21" s="37">
        <v>4</v>
      </c>
      <c r="I21" s="14">
        <v>2595</v>
      </c>
      <c r="J21" s="14">
        <v>4543</v>
      </c>
      <c r="K21" s="14">
        <v>523</v>
      </c>
      <c r="L21" s="14">
        <v>883</v>
      </c>
      <c r="M21" s="64">
        <f>(I21/J21*100)-100</f>
        <v>-42.87915474356152</v>
      </c>
      <c r="N21" s="14">
        <f>I21/H21</f>
        <v>648.75</v>
      </c>
      <c r="O21" s="73">
        <v>4</v>
      </c>
      <c r="P21" s="14">
        <v>4856</v>
      </c>
      <c r="Q21" s="14">
        <v>7524</v>
      </c>
      <c r="R21" s="14">
        <v>1191</v>
      </c>
      <c r="S21" s="14">
        <v>1585</v>
      </c>
      <c r="T21" s="64">
        <f>(P21/Q21*100)-100</f>
        <v>-35.45986177565125</v>
      </c>
      <c r="U21" s="75">
        <v>9812</v>
      </c>
      <c r="V21" s="14">
        <f>P21/O21</f>
        <v>1214</v>
      </c>
      <c r="W21" s="75">
        <f>SUM(U21,P21)</f>
        <v>14668</v>
      </c>
      <c r="X21" s="75">
        <v>2609</v>
      </c>
      <c r="Y21" s="76">
        <f>SUM(X21,R21)</f>
        <v>3800</v>
      </c>
    </row>
    <row r="22" spans="1:25" ht="12.75">
      <c r="A22" s="72">
        <v>9</v>
      </c>
      <c r="B22" s="72">
        <v>14</v>
      </c>
      <c r="C22" s="4" t="s">
        <v>58</v>
      </c>
      <c r="D22" s="4" t="s">
        <v>59</v>
      </c>
      <c r="E22" s="15" t="s">
        <v>47</v>
      </c>
      <c r="F22" s="15" t="s">
        <v>36</v>
      </c>
      <c r="G22" s="37">
        <v>5</v>
      </c>
      <c r="H22" s="37">
        <v>9</v>
      </c>
      <c r="I22" s="24">
        <v>922</v>
      </c>
      <c r="J22" s="24">
        <v>2472</v>
      </c>
      <c r="K22" s="24">
        <v>196</v>
      </c>
      <c r="L22" s="24">
        <v>474</v>
      </c>
      <c r="M22" s="64">
        <f>(I22/J22*100)-100</f>
        <v>-62.702265372168284</v>
      </c>
      <c r="N22" s="14">
        <f>I22/H22</f>
        <v>102.44444444444444</v>
      </c>
      <c r="O22" s="73">
        <v>9</v>
      </c>
      <c r="P22" s="14">
        <v>4855</v>
      </c>
      <c r="Q22" s="14">
        <v>3597</v>
      </c>
      <c r="R22" s="14">
        <v>1170</v>
      </c>
      <c r="S22" s="14">
        <v>745</v>
      </c>
      <c r="T22" s="64">
        <f>(P22/Q22*100)-100</f>
        <v>34.97358910202948</v>
      </c>
      <c r="U22" s="75">
        <v>67107</v>
      </c>
      <c r="V22" s="14">
        <f>P22/O22</f>
        <v>539.4444444444445</v>
      </c>
      <c r="W22" s="75">
        <f>SUM(U22,P22)</f>
        <v>71962</v>
      </c>
      <c r="X22" s="75">
        <v>13995</v>
      </c>
      <c r="Y22" s="76">
        <f>SUM(X22,R22)</f>
        <v>15165</v>
      </c>
    </row>
    <row r="23" spans="1:25" ht="12.75">
      <c r="A23" s="72">
        <v>10</v>
      </c>
      <c r="B23" s="72">
        <v>6</v>
      </c>
      <c r="C23" s="4" t="s">
        <v>80</v>
      </c>
      <c r="D23" s="4" t="s">
        <v>81</v>
      </c>
      <c r="E23" s="15" t="s">
        <v>82</v>
      </c>
      <c r="F23" s="15" t="s">
        <v>77</v>
      </c>
      <c r="G23" s="37">
        <v>2</v>
      </c>
      <c r="H23" s="37">
        <v>4</v>
      </c>
      <c r="I23" s="24">
        <v>1919</v>
      </c>
      <c r="J23" s="24">
        <v>7816</v>
      </c>
      <c r="K23" s="97">
        <v>396</v>
      </c>
      <c r="L23" s="97">
        <v>1543</v>
      </c>
      <c r="M23" s="64">
        <f>(I23/J23*100)-100</f>
        <v>-75.44779938587513</v>
      </c>
      <c r="N23" s="14">
        <f>I23/H23</f>
        <v>479.75</v>
      </c>
      <c r="O23" s="73">
        <v>4</v>
      </c>
      <c r="P23" s="22">
        <v>3910</v>
      </c>
      <c r="Q23" s="22">
        <v>11581</v>
      </c>
      <c r="R23" s="22">
        <v>960</v>
      </c>
      <c r="S23" s="22">
        <v>2593</v>
      </c>
      <c r="T23" s="64">
        <f>(P23/Q23*100)-100</f>
        <v>-66.23780329850618</v>
      </c>
      <c r="U23" s="75">
        <v>11581</v>
      </c>
      <c r="V23" s="14">
        <f>P23/O23</f>
        <v>977.5</v>
      </c>
      <c r="W23" s="75">
        <f>SUM(U23,P23)</f>
        <v>15491</v>
      </c>
      <c r="X23" s="77">
        <v>2593</v>
      </c>
      <c r="Y23" s="76">
        <f>SUM(X23,R23)</f>
        <v>3553</v>
      </c>
    </row>
    <row r="24" spans="1:25" ht="12.75">
      <c r="A24" s="72">
        <v>11</v>
      </c>
      <c r="B24" s="72">
        <v>10</v>
      </c>
      <c r="C24" s="86" t="s">
        <v>61</v>
      </c>
      <c r="D24" s="86" t="s">
        <v>62</v>
      </c>
      <c r="E24" s="15" t="s">
        <v>48</v>
      </c>
      <c r="F24" s="15" t="s">
        <v>51</v>
      </c>
      <c r="G24" s="37">
        <v>4</v>
      </c>
      <c r="H24" s="37">
        <v>6</v>
      </c>
      <c r="I24" s="24">
        <v>1945</v>
      </c>
      <c r="J24" s="24">
        <v>4499</v>
      </c>
      <c r="K24" s="24">
        <v>431</v>
      </c>
      <c r="L24" s="24">
        <v>952</v>
      </c>
      <c r="M24" s="64">
        <f>(I24/J24*100)-100</f>
        <v>-56.768170704601026</v>
      </c>
      <c r="N24" s="14">
        <f>I24/H24</f>
        <v>324.1666666666667</v>
      </c>
      <c r="O24" s="37">
        <v>6</v>
      </c>
      <c r="P24" s="14">
        <v>3775</v>
      </c>
      <c r="Q24" s="14">
        <v>5962</v>
      </c>
      <c r="R24" s="14">
        <v>963</v>
      </c>
      <c r="S24" s="14">
        <v>1343</v>
      </c>
      <c r="T24" s="64">
        <f>(P24/Q24*100)-100</f>
        <v>-36.682321368668234</v>
      </c>
      <c r="U24" s="94">
        <v>15211</v>
      </c>
      <c r="V24" s="14">
        <f>P24/O24</f>
        <v>629.1666666666666</v>
      </c>
      <c r="W24" s="75">
        <f>SUM(U24,P24)</f>
        <v>18986</v>
      </c>
      <c r="X24" s="77">
        <v>3546</v>
      </c>
      <c r="Y24" s="76">
        <f>SUM(X24,R24)</f>
        <v>4509</v>
      </c>
    </row>
    <row r="25" spans="1:25" ht="12.75" customHeight="1">
      <c r="A25" s="72">
        <v>12</v>
      </c>
      <c r="B25" s="72">
        <v>11</v>
      </c>
      <c r="C25" s="4" t="s">
        <v>71</v>
      </c>
      <c r="D25" s="4" t="s">
        <v>72</v>
      </c>
      <c r="E25" s="15" t="s">
        <v>48</v>
      </c>
      <c r="F25" s="15" t="s">
        <v>49</v>
      </c>
      <c r="G25" s="37">
        <v>3</v>
      </c>
      <c r="H25" s="37">
        <v>4</v>
      </c>
      <c r="I25" s="24">
        <v>1721</v>
      </c>
      <c r="J25" s="24">
        <v>3605</v>
      </c>
      <c r="K25" s="24">
        <v>357</v>
      </c>
      <c r="L25" s="24">
        <v>709</v>
      </c>
      <c r="M25" s="64">
        <f>(I25/J25*100)-100</f>
        <v>-52.260748959778084</v>
      </c>
      <c r="N25" s="14">
        <f>I25/H25</f>
        <v>430.25</v>
      </c>
      <c r="O25" s="38">
        <v>4</v>
      </c>
      <c r="P25" s="14">
        <v>3553</v>
      </c>
      <c r="Q25" s="14">
        <v>5581</v>
      </c>
      <c r="R25" s="24">
        <v>850</v>
      </c>
      <c r="S25" s="24">
        <v>1220</v>
      </c>
      <c r="T25" s="64">
        <f>(P25/Q25*100)-100</f>
        <v>-36.3375739114854</v>
      </c>
      <c r="U25" s="77">
        <v>16441</v>
      </c>
      <c r="V25" s="14">
        <f>P25/O25</f>
        <v>888.25</v>
      </c>
      <c r="W25" s="75">
        <f>SUM(U25,P25)</f>
        <v>19994</v>
      </c>
      <c r="X25" s="75">
        <v>3599</v>
      </c>
      <c r="Y25" s="76">
        <f>SUM(X25,R25)</f>
        <v>4449</v>
      </c>
    </row>
    <row r="26" spans="1:25" ht="12.75" customHeight="1">
      <c r="A26" s="72">
        <v>13</v>
      </c>
      <c r="B26" s="72">
        <v>5</v>
      </c>
      <c r="C26" s="4" t="s">
        <v>52</v>
      </c>
      <c r="D26" s="4" t="s">
        <v>53</v>
      </c>
      <c r="E26" s="15" t="s">
        <v>47</v>
      </c>
      <c r="F26" s="15" t="s">
        <v>36</v>
      </c>
      <c r="G26" s="37">
        <v>7</v>
      </c>
      <c r="H26" s="37">
        <v>11</v>
      </c>
      <c r="I26" s="14">
        <v>2602</v>
      </c>
      <c r="J26" s="14">
        <v>8919</v>
      </c>
      <c r="K26" s="22">
        <v>569</v>
      </c>
      <c r="L26" s="22">
        <v>1752</v>
      </c>
      <c r="M26" s="64">
        <f>(I26/J26*100)-100</f>
        <v>-70.82632582128042</v>
      </c>
      <c r="N26" s="14">
        <f>I26/H26</f>
        <v>236.54545454545453</v>
      </c>
      <c r="O26" s="37">
        <v>11</v>
      </c>
      <c r="P26" s="22">
        <v>2786</v>
      </c>
      <c r="Q26" s="22">
        <v>12702</v>
      </c>
      <c r="R26" s="22">
        <v>787</v>
      </c>
      <c r="S26" s="22">
        <v>2699</v>
      </c>
      <c r="T26" s="64">
        <f>(P26/Q26*100)-100</f>
        <v>-78.06644622894032</v>
      </c>
      <c r="U26" s="77">
        <v>400065</v>
      </c>
      <c r="V26" s="14">
        <f>P26/O26</f>
        <v>253.27272727272728</v>
      </c>
      <c r="W26" s="75">
        <f>SUM(U26,P26)</f>
        <v>402851</v>
      </c>
      <c r="X26" s="75">
        <v>87066</v>
      </c>
      <c r="Y26" s="76">
        <f>SUM(X26,R26)</f>
        <v>87853</v>
      </c>
    </row>
    <row r="27" spans="1:25" ht="12.75">
      <c r="A27" s="72">
        <v>14</v>
      </c>
      <c r="B27" s="72">
        <v>7</v>
      </c>
      <c r="C27" s="86" t="s">
        <v>65</v>
      </c>
      <c r="D27" s="86" t="s">
        <v>66</v>
      </c>
      <c r="E27" s="15" t="s">
        <v>46</v>
      </c>
      <c r="F27" s="15" t="s">
        <v>42</v>
      </c>
      <c r="G27" s="37">
        <v>4</v>
      </c>
      <c r="H27" s="37">
        <v>8</v>
      </c>
      <c r="I27" s="24">
        <v>1016</v>
      </c>
      <c r="J27" s="24">
        <v>6293</v>
      </c>
      <c r="K27" s="14">
        <v>212</v>
      </c>
      <c r="L27" s="14">
        <v>1324</v>
      </c>
      <c r="M27" s="64">
        <f>(I27/J27*100)-100</f>
        <v>-83.85507706976006</v>
      </c>
      <c r="N27" s="14">
        <f>I27/H27</f>
        <v>127</v>
      </c>
      <c r="O27" s="73">
        <v>8</v>
      </c>
      <c r="P27" s="14">
        <v>2026</v>
      </c>
      <c r="Q27" s="14">
        <v>8835</v>
      </c>
      <c r="R27" s="14">
        <v>472</v>
      </c>
      <c r="S27" s="14">
        <v>1987</v>
      </c>
      <c r="T27" s="64">
        <f>(P27/Q27*100)-100</f>
        <v>-77.06847764572723</v>
      </c>
      <c r="U27" s="75">
        <v>50027</v>
      </c>
      <c r="V27" s="14">
        <f>P27/O27</f>
        <v>253.25</v>
      </c>
      <c r="W27" s="75">
        <f>SUM(U27,P27)</f>
        <v>52053</v>
      </c>
      <c r="X27" s="77">
        <v>11249</v>
      </c>
      <c r="Y27" s="76">
        <f>SUM(X27,R27)</f>
        <v>11721</v>
      </c>
    </row>
    <row r="28" spans="1:25" ht="12.75">
      <c r="A28" s="72">
        <v>15</v>
      </c>
      <c r="B28" s="72">
        <v>13</v>
      </c>
      <c r="C28" s="4" t="s">
        <v>54</v>
      </c>
      <c r="D28" s="4" t="s">
        <v>55</v>
      </c>
      <c r="E28" s="15" t="s">
        <v>50</v>
      </c>
      <c r="F28" s="15" t="s">
        <v>42</v>
      </c>
      <c r="G28" s="37">
        <v>6</v>
      </c>
      <c r="H28" s="37">
        <v>4</v>
      </c>
      <c r="I28" s="24">
        <v>898</v>
      </c>
      <c r="J28" s="24">
        <v>2856</v>
      </c>
      <c r="K28" s="14">
        <v>174</v>
      </c>
      <c r="L28" s="14">
        <v>546</v>
      </c>
      <c r="M28" s="64">
        <f>(I28/J28*100)-100</f>
        <v>-68.55742296918768</v>
      </c>
      <c r="N28" s="14">
        <f>I28/H28</f>
        <v>224.5</v>
      </c>
      <c r="O28" s="73">
        <v>4</v>
      </c>
      <c r="P28" s="22">
        <v>1724</v>
      </c>
      <c r="Q28" s="22">
        <v>4294</v>
      </c>
      <c r="R28" s="22">
        <v>376</v>
      </c>
      <c r="S28" s="22">
        <v>868</v>
      </c>
      <c r="T28" s="64">
        <f>(P28/Q28*100)-100</f>
        <v>-59.850954820680016</v>
      </c>
      <c r="U28" s="75">
        <v>41578</v>
      </c>
      <c r="V28" s="14">
        <f>P28/O28</f>
        <v>431</v>
      </c>
      <c r="W28" s="75">
        <f>SUM(U28,P28)</f>
        <v>43302</v>
      </c>
      <c r="X28" s="77">
        <v>8526</v>
      </c>
      <c r="Y28" s="76">
        <f>SUM(X28,R28)</f>
        <v>8902</v>
      </c>
    </row>
    <row r="29" spans="1:25" ht="12.75">
      <c r="A29" s="72">
        <v>16</v>
      </c>
      <c r="B29" s="72">
        <v>12</v>
      </c>
      <c r="C29" s="4" t="s">
        <v>56</v>
      </c>
      <c r="D29" s="4" t="s">
        <v>57</v>
      </c>
      <c r="E29" s="15" t="s">
        <v>46</v>
      </c>
      <c r="F29" s="15" t="s">
        <v>42</v>
      </c>
      <c r="G29" s="37">
        <v>5</v>
      </c>
      <c r="H29" s="37">
        <v>6</v>
      </c>
      <c r="I29" s="24">
        <v>880</v>
      </c>
      <c r="J29" s="24">
        <v>3456</v>
      </c>
      <c r="K29" s="92">
        <v>181</v>
      </c>
      <c r="L29" s="92">
        <v>675</v>
      </c>
      <c r="M29" s="64">
        <f>(I29/J29*100)-100</f>
        <v>-74.53703703703704</v>
      </c>
      <c r="N29" s="14">
        <f>I29/H29</f>
        <v>146.66666666666666</v>
      </c>
      <c r="O29" s="73">
        <v>6</v>
      </c>
      <c r="P29" s="14">
        <v>1633</v>
      </c>
      <c r="Q29" s="14">
        <v>5097</v>
      </c>
      <c r="R29" s="14">
        <v>388</v>
      </c>
      <c r="S29" s="14">
        <v>1095</v>
      </c>
      <c r="T29" s="64">
        <f>(P29/Q29*100)-100</f>
        <v>-67.96154600745537</v>
      </c>
      <c r="U29" s="94">
        <v>47411</v>
      </c>
      <c r="V29" s="14">
        <f>P29/O29</f>
        <v>272.1666666666667</v>
      </c>
      <c r="W29" s="75">
        <f>SUM(U29,P29)</f>
        <v>49044</v>
      </c>
      <c r="X29" s="77">
        <v>10422</v>
      </c>
      <c r="Y29" s="76">
        <f>SUM(X29,R29)</f>
        <v>10810</v>
      </c>
    </row>
    <row r="30" spans="1:25" ht="12.75">
      <c r="A30" s="72">
        <v>17</v>
      </c>
      <c r="B30" s="72">
        <v>15</v>
      </c>
      <c r="C30" s="4" t="s">
        <v>75</v>
      </c>
      <c r="D30" s="4" t="s">
        <v>76</v>
      </c>
      <c r="E30" s="15" t="s">
        <v>48</v>
      </c>
      <c r="F30" s="15" t="s">
        <v>77</v>
      </c>
      <c r="G30" s="37">
        <v>3</v>
      </c>
      <c r="H30" s="37">
        <v>1</v>
      </c>
      <c r="I30" s="24">
        <v>567</v>
      </c>
      <c r="J30" s="24">
        <v>1014</v>
      </c>
      <c r="K30" s="14">
        <v>117</v>
      </c>
      <c r="L30" s="14">
        <v>220</v>
      </c>
      <c r="M30" s="64">
        <f>(I30/J30*100)-100</f>
        <v>-44.082840236686394</v>
      </c>
      <c r="N30" s="14">
        <f>I30/H30</f>
        <v>567</v>
      </c>
      <c r="O30" s="37">
        <v>1</v>
      </c>
      <c r="P30" s="14">
        <v>1057</v>
      </c>
      <c r="Q30" s="14">
        <v>1572</v>
      </c>
      <c r="R30" s="14">
        <v>232</v>
      </c>
      <c r="S30" s="14">
        <v>347</v>
      </c>
      <c r="T30" s="64">
        <f>(P30/Q30*100)-100</f>
        <v>-32.76081424936386</v>
      </c>
      <c r="U30" s="75">
        <v>9276</v>
      </c>
      <c r="V30" s="14">
        <f>P30/O30</f>
        <v>1057</v>
      </c>
      <c r="W30" s="75">
        <f>SUM(U30,P30)</f>
        <v>10333</v>
      </c>
      <c r="X30" s="75">
        <v>2090</v>
      </c>
      <c r="Y30" s="76">
        <f>SUM(X30,R30)</f>
        <v>2322</v>
      </c>
    </row>
    <row r="31" spans="1:25" ht="12.75">
      <c r="A31" s="72">
        <v>18</v>
      </c>
      <c r="B31" s="72"/>
      <c r="C31" s="96"/>
      <c r="D31" s="4"/>
      <c r="E31" s="15"/>
      <c r="F31" s="15"/>
      <c r="G31" s="37"/>
      <c r="H31" s="37"/>
      <c r="I31" s="24"/>
      <c r="J31" s="24"/>
      <c r="K31" s="98"/>
      <c r="L31" s="98"/>
      <c r="M31" s="64"/>
      <c r="N31" s="14"/>
      <c r="O31" s="38"/>
      <c r="P31" s="14"/>
      <c r="Q31" s="14"/>
      <c r="R31" s="14"/>
      <c r="S31" s="14"/>
      <c r="T31" s="64"/>
      <c r="U31" s="93"/>
      <c r="V31" s="14"/>
      <c r="W31" s="75"/>
      <c r="X31" s="75"/>
      <c r="Y31" s="76"/>
    </row>
    <row r="32" spans="1:25" ht="12.75">
      <c r="A32" s="72">
        <v>19</v>
      </c>
      <c r="B32" s="72"/>
      <c r="C32" s="4"/>
      <c r="D32" s="4"/>
      <c r="E32" s="15"/>
      <c r="F32" s="15"/>
      <c r="G32" s="37"/>
      <c r="H32" s="37"/>
      <c r="I32" s="14"/>
      <c r="J32" s="14"/>
      <c r="K32" s="14"/>
      <c r="L32" s="14"/>
      <c r="M32" s="64"/>
      <c r="N32" s="14"/>
      <c r="O32" s="38"/>
      <c r="P32" s="14"/>
      <c r="Q32" s="14"/>
      <c r="R32" s="14"/>
      <c r="S32" s="14"/>
      <c r="T32" s="64"/>
      <c r="U32" s="93"/>
      <c r="V32" s="14"/>
      <c r="W32" s="75"/>
      <c r="X32" s="75"/>
      <c r="Y32" s="76"/>
    </row>
    <row r="33" spans="1:25" ht="13.5" thickBot="1">
      <c r="A33" s="72">
        <v>20</v>
      </c>
      <c r="B33" s="72"/>
      <c r="C33" s="4"/>
      <c r="D33" s="4"/>
      <c r="E33" s="15"/>
      <c r="F33" s="15"/>
      <c r="G33" s="37"/>
      <c r="H33" s="37"/>
      <c r="I33" s="14"/>
      <c r="J33" s="14"/>
      <c r="K33" s="14"/>
      <c r="L33" s="14"/>
      <c r="M33" s="64"/>
      <c r="N33" s="14"/>
      <c r="O33" s="38"/>
      <c r="P33" s="14"/>
      <c r="Q33" s="14"/>
      <c r="R33" s="14"/>
      <c r="S33" s="14"/>
      <c r="T33" s="64"/>
      <c r="U33" s="89"/>
      <c r="V33" s="14"/>
      <c r="W33" s="75"/>
      <c r="X33" s="89"/>
      <c r="Y33" s="76"/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122</v>
      </c>
      <c r="I34" s="31">
        <f>SUM(I14:I33)</f>
        <v>109330</v>
      </c>
      <c r="J34" s="31">
        <v>232940</v>
      </c>
      <c r="K34" s="31">
        <f>SUM(K14:K33)</f>
        <v>21795</v>
      </c>
      <c r="L34" s="31">
        <v>44683</v>
      </c>
      <c r="M34" s="68">
        <f>(I34/J34*100)-100</f>
        <v>-53.06516699579291</v>
      </c>
      <c r="N34" s="32">
        <f>I34/H34</f>
        <v>896.1475409836065</v>
      </c>
      <c r="O34" s="34">
        <f>SUM(O14:O33)</f>
        <v>123</v>
      </c>
      <c r="P34" s="31">
        <f>SUM(P14:P33)</f>
        <v>199063</v>
      </c>
      <c r="Q34" s="31">
        <v>348995</v>
      </c>
      <c r="R34" s="31">
        <f>SUM(R14:R33)</f>
        <v>45482</v>
      </c>
      <c r="S34" s="31">
        <v>70166</v>
      </c>
      <c r="T34" s="68">
        <f>(P34/Q34*100)-100</f>
        <v>-42.96107394088741</v>
      </c>
      <c r="U34" s="78">
        <f>SUM(U14:U33)</f>
        <v>898987</v>
      </c>
      <c r="V34" s="32">
        <f>P34/O34</f>
        <v>1618.39837398374</v>
      </c>
      <c r="W34" s="90">
        <f>SUM(U34,P34)</f>
        <v>1098050</v>
      </c>
      <c r="X34" s="79">
        <f>SUM(X14:X33)</f>
        <v>193008</v>
      </c>
      <c r="Y34" s="35">
        <f>SUM(Y14:Y33)</f>
        <v>238490</v>
      </c>
    </row>
    <row r="35" spans="9:12" ht="12.75">
      <c r="I35" s="23"/>
      <c r="J35" s="23"/>
      <c r="K35" s="23"/>
      <c r="L35" s="23"/>
    </row>
    <row r="36" ht="12.75">
      <c r="Y36" s="88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5"/>
      <c r="E3" s="85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18 - May</v>
      </c>
      <c r="L4" s="20"/>
      <c r="M4" s="62" t="str">
        <f>'WEEKLY COMPETITIVE REPORT'!M4</f>
        <v>20 - May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0.7759</v>
      </c>
    </row>
    <row r="5" spans="1:25" s="2" customFormat="1" ht="11.25">
      <c r="A5" s="8"/>
      <c r="B5" s="8"/>
      <c r="C5" s="8" t="s">
        <v>0</v>
      </c>
      <c r="D5" s="8"/>
      <c r="E5" s="87"/>
      <c r="F5" s="8"/>
      <c r="G5" s="3" t="s">
        <v>4</v>
      </c>
      <c r="H5" s="7"/>
      <c r="I5" s="7"/>
      <c r="J5" s="7"/>
      <c r="K5" s="67" t="str">
        <f>'WEEKLY COMPETITIVE REPORT'!K5</f>
        <v>17 - May</v>
      </c>
      <c r="L5" s="7"/>
      <c r="M5" s="63" t="str">
        <f>'WEEKLY COMPETITIVE REPORT'!M5</f>
        <v>23 - May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21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41053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 t="str">
        <f>'WEEKLY COMPETITIVE REPORT'!B14</f>
        <v>New</v>
      </c>
      <c r="C14" s="4" t="str">
        <f>'WEEKLY COMPETITIVE REPORT'!C14</f>
        <v>THE DICTATOR</v>
      </c>
      <c r="D14" s="4" t="str">
        <f>'WEEKLY COMPETITIVE REPORT'!D14</f>
        <v>DIKTATOR</v>
      </c>
      <c r="E14" s="4" t="str">
        <f>'WEEKLY COMPETITIVE REPORT'!E14</f>
        <v>PAR</v>
      </c>
      <c r="F14" s="4" t="str">
        <f>'WEEKLY COMPETITIVE REPORT'!F14</f>
        <v>Karantanija</v>
      </c>
      <c r="G14" s="37">
        <f>'WEEKLY COMPETITIVE REPORT'!G14</f>
        <v>1</v>
      </c>
      <c r="H14" s="37">
        <f>'WEEKLY COMPETITIVE REPORT'!H14</f>
        <v>12</v>
      </c>
      <c r="I14" s="14">
        <f>'WEEKLY COMPETITIVE REPORT'!I14/Y4</f>
        <v>72595.69532156206</v>
      </c>
      <c r="J14" s="14">
        <f>'WEEKLY COMPETITIVE REPORT'!J14/Y4</f>
        <v>0</v>
      </c>
      <c r="K14" s="22">
        <f>'WEEKLY COMPETITIVE REPORT'!K14</f>
        <v>11215</v>
      </c>
      <c r="L14" s="22">
        <f>'WEEKLY COMPETITIVE REPORT'!L14</f>
        <v>0</v>
      </c>
      <c r="M14" s="64">
        <f>'WEEKLY COMPETITIVE REPORT'!M14</f>
        <v>0</v>
      </c>
      <c r="N14" s="14">
        <f aca="true" t="shared" si="0" ref="N14:N20">I14/H14</f>
        <v>6049.641276796839</v>
      </c>
      <c r="O14" s="37">
        <f>'WEEKLY COMPETITIVE REPORT'!O14</f>
        <v>13</v>
      </c>
      <c r="P14" s="14">
        <f>'WEEKLY COMPETITIVE REPORT'!P14/Y4</f>
        <v>131732.18198221418</v>
      </c>
      <c r="Q14" s="14">
        <f>'WEEKLY COMPETITIVE REPORT'!Q14/Y4</f>
        <v>0</v>
      </c>
      <c r="R14" s="22">
        <f>'WEEKLY COMPETITIVE REPORT'!R14</f>
        <v>23371</v>
      </c>
      <c r="S14" s="22">
        <f>'WEEKLY COMPETITIVE REPORT'!S14</f>
        <v>0</v>
      </c>
      <c r="T14" s="64">
        <f>'WEEKLY COMPETITIVE REPORT'!T14</f>
        <v>0</v>
      </c>
      <c r="U14" s="14">
        <f>'WEEKLY COMPETITIVE REPORT'!U14/Y4</f>
        <v>5174.635906689006</v>
      </c>
      <c r="V14" s="14">
        <f aca="true" t="shared" si="1" ref="V14:V20">P14/O14</f>
        <v>10133.24476786263</v>
      </c>
      <c r="W14" s="25">
        <f aca="true" t="shared" si="2" ref="W14:W20">P14+U14</f>
        <v>136906.8178889032</v>
      </c>
      <c r="X14" s="22">
        <f>'WEEKLY COMPETITIVE REPORT'!X14</f>
        <v>1307</v>
      </c>
      <c r="Y14" s="56">
        <f>'WEEKLY COMPETITIVE REPORT'!Y14</f>
        <v>24678</v>
      </c>
    </row>
    <row r="15" spans="1:25" ht="12.75">
      <c r="A15" s="50">
        <v>2</v>
      </c>
      <c r="B15" s="4" t="str">
        <f>'WEEKLY COMPETITIVE REPORT'!B15</f>
        <v>New</v>
      </c>
      <c r="C15" s="4" t="str">
        <f>'WEEKLY COMPETITIVE REPORT'!C15</f>
        <v>WHAT TO EXPECT WHEN YOU'RE EXPECTING</v>
      </c>
      <c r="D15" s="4" t="str">
        <f>'WEEKLY COMPETITIVE REPORT'!D15</f>
        <v>KAJ PRIČAKOVATI KO PRIČAKUJEŠ</v>
      </c>
      <c r="E15" s="4" t="str">
        <f>'WEEKLY COMPETITIVE REPORT'!E15</f>
        <v>IND</v>
      </c>
      <c r="F15" s="4" t="str">
        <f>'WEEKLY COMPETITIVE REPORT'!F15</f>
        <v>FIVIA</v>
      </c>
      <c r="G15" s="37">
        <f>'WEEKLY COMPETITIVE REPORT'!G15</f>
        <v>1</v>
      </c>
      <c r="H15" s="37">
        <f>'WEEKLY COMPETITIVE REPORT'!H15</f>
        <v>8</v>
      </c>
      <c r="I15" s="14">
        <f>'WEEKLY COMPETITIVE REPORT'!I15/Y4</f>
        <v>12448.76917128496</v>
      </c>
      <c r="J15" s="14">
        <f>'WEEKLY COMPETITIVE REPORT'!J15/Y4</f>
        <v>0</v>
      </c>
      <c r="K15" s="22">
        <f>'WEEKLY COMPETITIVE REPORT'!K15</f>
        <v>1947</v>
      </c>
      <c r="L15" s="22">
        <f>'WEEKLY COMPETITIVE REPORT'!L15</f>
        <v>0</v>
      </c>
      <c r="M15" s="64">
        <f>'WEEKLY COMPETITIVE REPORT'!M15</f>
        <v>0</v>
      </c>
      <c r="N15" s="14">
        <f t="shared" si="0"/>
        <v>1556.09614641062</v>
      </c>
      <c r="O15" s="37">
        <f>'WEEKLY COMPETITIVE REPORT'!O15</f>
        <v>8</v>
      </c>
      <c r="P15" s="14">
        <f>'WEEKLY COMPETITIVE REPORT'!P15/Y4</f>
        <v>23934.78541049104</v>
      </c>
      <c r="Q15" s="14">
        <f>'WEEKLY COMPETITIVE REPORT'!Q15/Y4</f>
        <v>0</v>
      </c>
      <c r="R15" s="22">
        <f>'WEEKLY COMPETITIVE REPORT'!R15</f>
        <v>4439</v>
      </c>
      <c r="S15" s="22">
        <f>'WEEKLY COMPETITIVE REPORT'!S15</f>
        <v>0</v>
      </c>
      <c r="T15" s="64">
        <f>'WEEKLY COMPETITIVE REPORT'!T15</f>
        <v>0</v>
      </c>
      <c r="U15" s="14">
        <f>'WEEKLY COMPETITIVE REPORT'!U15/Y4</f>
        <v>3389.612063410233</v>
      </c>
      <c r="V15" s="14">
        <f t="shared" si="1"/>
        <v>2991.84817631138</v>
      </c>
      <c r="W15" s="25">
        <f t="shared" si="2"/>
        <v>27324.397473901274</v>
      </c>
      <c r="X15" s="22">
        <f>'WEEKLY COMPETITIVE REPORT'!X15</f>
        <v>926</v>
      </c>
      <c r="Y15" s="56">
        <f>'WEEKLY COMPETITIVE REPORT'!Y15</f>
        <v>5365</v>
      </c>
    </row>
    <row r="16" spans="1:25" ht="12.75">
      <c r="A16" s="50">
        <v>3</v>
      </c>
      <c r="B16" s="4">
        <f>'WEEKLY COMPETITIVE REPORT'!B16</f>
        <v>1</v>
      </c>
      <c r="C16" s="4" t="str">
        <f>'WEEKLY COMPETITIVE REPORT'!C16</f>
        <v>AVENGERS</v>
      </c>
      <c r="D16" s="4" t="str">
        <f>'WEEKLY COMPETITIVE REPORT'!D16</f>
        <v>MAŠČEVALCI</v>
      </c>
      <c r="E16" s="4" t="str">
        <f>'WEEKLY COMPETITIVE REPORT'!E16</f>
        <v>BVI</v>
      </c>
      <c r="F16" s="4" t="str">
        <f>'WEEKLY COMPETITIVE REPORT'!F16</f>
        <v>CENEX</v>
      </c>
      <c r="G16" s="37">
        <f>'WEEKLY COMPETITIVE REPORT'!G16</f>
        <v>3</v>
      </c>
      <c r="H16" s="37">
        <f>'WEEKLY COMPETITIVE REPORT'!H16</f>
        <v>14</v>
      </c>
      <c r="I16" s="14">
        <f>'WEEKLY COMPETITIVE REPORT'!I16/Y4</f>
        <v>13793.014563732439</v>
      </c>
      <c r="J16" s="14">
        <f>'WEEKLY COMPETITIVE REPORT'!J16/Y4</f>
        <v>33961.85075396314</v>
      </c>
      <c r="K16" s="22">
        <f>'WEEKLY COMPETITIVE REPORT'!K16</f>
        <v>1912</v>
      </c>
      <c r="L16" s="22">
        <f>'WEEKLY COMPETITIVE REPORT'!L16</f>
        <v>4543</v>
      </c>
      <c r="M16" s="64">
        <f>'WEEKLY COMPETITIVE REPORT'!M16</f>
        <v>-59.38674054115594</v>
      </c>
      <c r="N16" s="14">
        <f t="shared" si="0"/>
        <v>985.2153259808885</v>
      </c>
      <c r="O16" s="37">
        <f>'WEEKLY COMPETITIVE REPORT'!O16</f>
        <v>14</v>
      </c>
      <c r="P16" s="14">
        <f>'WEEKLY COMPETITIVE REPORT'!P16/Y4</f>
        <v>23064.82794174507</v>
      </c>
      <c r="Q16" s="14">
        <f>'WEEKLY COMPETITIVE REPORT'!Q16/Y4</f>
        <v>49197.06147699446</v>
      </c>
      <c r="R16" s="22">
        <f>'WEEKLY COMPETITIVE REPORT'!R16</f>
        <v>3582</v>
      </c>
      <c r="S16" s="22">
        <f>'WEEKLY COMPETITIVE REPORT'!S16</f>
        <v>7205</v>
      </c>
      <c r="T16" s="64">
        <f>'WEEKLY COMPETITIVE REPORT'!T16</f>
        <v>-53.11746830137273</v>
      </c>
      <c r="U16" s="14">
        <f>'WEEKLY COMPETITIVE REPORT'!U16/Y4</f>
        <v>113916.7418481763</v>
      </c>
      <c r="V16" s="14">
        <f t="shared" si="1"/>
        <v>1647.4877101246477</v>
      </c>
      <c r="W16" s="25">
        <f t="shared" si="2"/>
        <v>136981.56978992137</v>
      </c>
      <c r="X16" s="22">
        <f>'WEEKLY COMPETITIVE REPORT'!X16</f>
        <v>16859</v>
      </c>
      <c r="Y16" s="56">
        <f>'WEEKLY COMPETITIVE REPORT'!Y16</f>
        <v>20441</v>
      </c>
    </row>
    <row r="17" spans="1:25" ht="12.75">
      <c r="A17" s="50">
        <v>4</v>
      </c>
      <c r="B17" s="4">
        <f>'WEEKLY COMPETITIVE REPORT'!B17</f>
        <v>3</v>
      </c>
      <c r="C17" s="4" t="str">
        <f>'WEEKLY COMPETITIVE REPORT'!C17</f>
        <v>DARK SHADOWS</v>
      </c>
      <c r="D17" s="4" t="str">
        <f>'WEEKLY COMPETITIVE REPORT'!D17</f>
        <v>TEMNE SENCE</v>
      </c>
      <c r="E17" s="4" t="str">
        <f>'WEEKLY COMPETITIVE REPORT'!E17</f>
        <v>WB</v>
      </c>
      <c r="F17" s="4" t="str">
        <f>'WEEKLY COMPETITIVE REPORT'!F17</f>
        <v>Blitz</v>
      </c>
      <c r="G17" s="37">
        <f>'WEEKLY COMPETITIVE REPORT'!G17</f>
        <v>2</v>
      </c>
      <c r="H17" s="37">
        <f>'WEEKLY COMPETITIVE REPORT'!H17</f>
        <v>6</v>
      </c>
      <c r="I17" s="14">
        <f>'WEEKLY COMPETITIVE REPORT'!I17/Y4</f>
        <v>7085.964686170898</v>
      </c>
      <c r="J17" s="14">
        <f>'WEEKLY COMPETITIVE REPORT'!J17/Y4</f>
        <v>14151.308158267817</v>
      </c>
      <c r="K17" s="22">
        <f>'WEEKLY COMPETITIVE REPORT'!K17</f>
        <v>1161</v>
      </c>
      <c r="L17" s="22">
        <f>'WEEKLY COMPETITIVE REPORT'!L17</f>
        <v>2151</v>
      </c>
      <c r="M17" s="64">
        <f>'WEEKLY COMPETITIVE REPORT'!M17</f>
        <v>-49.92714025500911</v>
      </c>
      <c r="N17" s="14">
        <f t="shared" si="0"/>
        <v>1180.9941143618164</v>
      </c>
      <c r="O17" s="37">
        <f>'WEEKLY COMPETITIVE REPORT'!O17</f>
        <v>6</v>
      </c>
      <c r="P17" s="14">
        <f>'WEEKLY COMPETITIVE REPORT'!P17/Y4</f>
        <v>11344.24539244748</v>
      </c>
      <c r="Q17" s="14">
        <f>'WEEKLY COMPETITIVE REPORT'!Q17/Y4</f>
        <v>21650.98595179791</v>
      </c>
      <c r="R17" s="22">
        <f>'WEEKLY COMPETITIVE REPORT'!R17</f>
        <v>2052</v>
      </c>
      <c r="S17" s="22">
        <f>'WEEKLY COMPETITIVE REPORT'!S17</f>
        <v>3653</v>
      </c>
      <c r="T17" s="64">
        <f>'WEEKLY COMPETITIVE REPORT'!T17</f>
        <v>-47.604024049050544</v>
      </c>
      <c r="U17" s="14">
        <f>'WEEKLY COMPETITIVE REPORT'!U17/Y4</f>
        <v>22756.798556515012</v>
      </c>
      <c r="V17" s="14">
        <f t="shared" si="1"/>
        <v>1890.7075654079133</v>
      </c>
      <c r="W17" s="25">
        <f t="shared" si="2"/>
        <v>34101.04394896249</v>
      </c>
      <c r="X17" s="22">
        <f>'WEEKLY COMPETITIVE REPORT'!X17</f>
        <v>3832</v>
      </c>
      <c r="Y17" s="56">
        <f>'WEEKLY COMPETITIVE REPORT'!Y17</f>
        <v>5884</v>
      </c>
    </row>
    <row r="18" spans="1:25" ht="13.5" customHeight="1">
      <c r="A18" s="50">
        <v>5</v>
      </c>
      <c r="B18" s="4">
        <f>'WEEKLY COMPETITIVE REPORT'!B18</f>
        <v>2</v>
      </c>
      <c r="C18" s="4" t="str">
        <f>'WEEKLY COMPETITIVE REPORT'!C18</f>
        <v>STREET DANCE 2</v>
      </c>
      <c r="D18" s="4" t="str">
        <f>'WEEKLY COMPETITIVE REPORT'!D18</f>
        <v>ULIČNI PLES 2</v>
      </c>
      <c r="E18" s="4" t="str">
        <f>'WEEKLY COMPETITIVE REPORT'!E18</f>
        <v>IND</v>
      </c>
      <c r="F18" s="4" t="str">
        <f>'WEEKLY COMPETITIVE REPORT'!F18</f>
        <v>Blitz</v>
      </c>
      <c r="G18" s="37">
        <f>'WEEKLY COMPETITIVE REPORT'!G18</f>
        <v>3</v>
      </c>
      <c r="H18" s="37">
        <f>'WEEKLY COMPETITIVE REPORT'!H18</f>
        <v>11</v>
      </c>
      <c r="I18" s="14">
        <f>'WEEKLY COMPETITIVE REPORT'!I18/Y4</f>
        <v>6579.456115478799</v>
      </c>
      <c r="J18" s="14">
        <f>'WEEKLY COMPETITIVE REPORT'!J18/Y4</f>
        <v>19105.55483954118</v>
      </c>
      <c r="K18" s="22">
        <f>'WEEKLY COMPETITIVE REPORT'!K18</f>
        <v>936</v>
      </c>
      <c r="L18" s="22">
        <f>'WEEKLY COMPETITIVE REPORT'!L18</f>
        <v>2602</v>
      </c>
      <c r="M18" s="64">
        <f>'WEEKLY COMPETITIVE REPORT'!M18</f>
        <v>-65.5626011872639</v>
      </c>
      <c r="N18" s="14">
        <f t="shared" si="0"/>
        <v>598.1323741344363</v>
      </c>
      <c r="O18" s="37">
        <f>'WEEKLY COMPETITIVE REPORT'!O18</f>
        <v>11</v>
      </c>
      <c r="P18" s="14">
        <f>'WEEKLY COMPETITIVE REPORT'!P18/Y4</f>
        <v>10090.217811573655</v>
      </c>
      <c r="Q18" s="14">
        <f>'WEEKLY COMPETITIVE REPORT'!Q18/Y4</f>
        <v>25599.948446964812</v>
      </c>
      <c r="R18" s="22">
        <f>'WEEKLY COMPETITIVE REPORT'!R18</f>
        <v>1568</v>
      </c>
      <c r="S18" s="22">
        <f>'WEEKLY COMPETITIVE REPORT'!S18</f>
        <v>3798</v>
      </c>
      <c r="T18" s="64">
        <f>'WEEKLY COMPETITIVE REPORT'!T18</f>
        <v>-60.58500730000503</v>
      </c>
      <c r="U18" s="14">
        <f>'WEEKLY COMPETITIVE REPORT'!U18/Y4</f>
        <v>59874.9838896765</v>
      </c>
      <c r="V18" s="14">
        <f t="shared" si="1"/>
        <v>917.2925283248777</v>
      </c>
      <c r="W18" s="25">
        <f t="shared" si="2"/>
        <v>69965.20170125016</v>
      </c>
      <c r="X18" s="22">
        <f>'WEEKLY COMPETITIVE REPORT'!X18</f>
        <v>8928</v>
      </c>
      <c r="Y18" s="56">
        <f>'WEEKLY COMPETITIVE REPORT'!Y18</f>
        <v>10496</v>
      </c>
    </row>
    <row r="19" spans="1:25" ht="12.75">
      <c r="A19" s="50">
        <v>6</v>
      </c>
      <c r="B19" s="4">
        <f>'WEEKLY COMPETITIVE REPORT'!B19</f>
        <v>8</v>
      </c>
      <c r="C19" s="4" t="str">
        <f>'WEEKLY COMPETITIVE REPORT'!C19</f>
        <v>INTOUCHABLES</v>
      </c>
      <c r="D19" s="4" t="str">
        <f>'WEEKLY COMPETITIVE REPORT'!D19</f>
        <v>PRIJATELJA</v>
      </c>
      <c r="E19" s="4" t="str">
        <f>'WEEKLY COMPETITIVE REPORT'!E19</f>
        <v>IND</v>
      </c>
      <c r="F19" s="4" t="str">
        <f>'WEEKLY COMPETITIVE REPORT'!F19</f>
        <v>Blitz</v>
      </c>
      <c r="G19" s="37">
        <f>'WEEKLY COMPETITIVE REPORT'!G19</f>
        <v>2</v>
      </c>
      <c r="H19" s="37">
        <f>'WEEKLY COMPETITIVE REPORT'!H19</f>
        <v>4</v>
      </c>
      <c r="I19" s="14">
        <f>'WEEKLY COMPETITIVE REPORT'!I19/Y4</f>
        <v>4077.845083129269</v>
      </c>
      <c r="J19" s="14">
        <f>'WEEKLY COMPETITIVE REPORT'!J19/Y4</f>
        <v>7080.809382652404</v>
      </c>
      <c r="K19" s="22">
        <f>'WEEKLY COMPETITIVE REPORT'!K19</f>
        <v>622</v>
      </c>
      <c r="L19" s="22">
        <f>'WEEKLY COMPETITIVE REPORT'!L19</f>
        <v>1053</v>
      </c>
      <c r="M19" s="64">
        <f>'WEEKLY COMPETITIVE REPORT'!M19</f>
        <v>-42.409901710957406</v>
      </c>
      <c r="N19" s="14">
        <f t="shared" si="0"/>
        <v>1019.4612707823172</v>
      </c>
      <c r="O19" s="37">
        <f>'WEEKLY COMPETITIVE REPORT'!O19</f>
        <v>4</v>
      </c>
      <c r="P19" s="14">
        <f>'WEEKLY COMPETITIVE REPORT'!P19/Y4</f>
        <v>9100.399536022684</v>
      </c>
      <c r="Q19" s="14">
        <f>'WEEKLY COMPETITIVE REPORT'!Q19/Y4</f>
        <v>10862.22451346823</v>
      </c>
      <c r="R19" s="22">
        <f>'WEEKLY COMPETITIVE REPORT'!R19</f>
        <v>1486</v>
      </c>
      <c r="S19" s="22">
        <f>'WEEKLY COMPETITIVE REPORT'!S19</f>
        <v>1710</v>
      </c>
      <c r="T19" s="64">
        <f>'WEEKLY COMPETITIVE REPORT'!T19</f>
        <v>-16.219743711438056</v>
      </c>
      <c r="U19" s="14">
        <f>'WEEKLY COMPETITIVE REPORT'!U19/Y4</f>
        <v>13343.21433174378</v>
      </c>
      <c r="V19" s="14">
        <f t="shared" si="1"/>
        <v>2275.099884005671</v>
      </c>
      <c r="W19" s="25">
        <f t="shared" si="2"/>
        <v>22443.613867766464</v>
      </c>
      <c r="X19" s="22">
        <f>'WEEKLY COMPETITIVE REPORT'!X19</f>
        <v>2100</v>
      </c>
      <c r="Y19" s="56">
        <f>'WEEKLY COMPETITIVE REPORT'!Y19</f>
        <v>3586</v>
      </c>
    </row>
    <row r="20" spans="1:25" ht="12.75">
      <c r="A20" s="51">
        <v>7</v>
      </c>
      <c r="B20" s="4">
        <f>'WEEKLY COMPETITIVE REPORT'!B20</f>
        <v>4</v>
      </c>
      <c r="C20" s="4" t="str">
        <f>'WEEKLY COMPETITIVE REPORT'!C20</f>
        <v>MIRROR, MIRROR</v>
      </c>
      <c r="D20" s="4" t="str">
        <f>'WEEKLY COMPETITIVE REPORT'!D20</f>
        <v>ZRCALCE, ZRCALCE</v>
      </c>
      <c r="E20" s="4" t="str">
        <f>'WEEKLY COMPETITIVE REPORT'!E20</f>
        <v>IND</v>
      </c>
      <c r="F20" s="4" t="str">
        <f>'WEEKLY COMPETITIVE REPORT'!F20</f>
        <v>Karantanija</v>
      </c>
      <c r="G20" s="37">
        <f>'WEEKLY COMPETITIVE REPORT'!G20</f>
        <v>4</v>
      </c>
      <c r="H20" s="37">
        <f>'WEEKLY COMPETITIVE REPORT'!H20</f>
        <v>10</v>
      </c>
      <c r="I20" s="14">
        <f>'WEEKLY COMPETITIVE REPORT'!I20/Y4</f>
        <v>4910.426601366155</v>
      </c>
      <c r="J20" s="14">
        <f>'WEEKLY COMPETITIVE REPORT'!J20/Y4</f>
        <v>16432.529965201702</v>
      </c>
      <c r="K20" s="22">
        <f>'WEEKLY COMPETITIVE REPORT'!K20</f>
        <v>846</v>
      </c>
      <c r="L20" s="22">
        <f>'WEEKLY COMPETITIVE REPORT'!L20</f>
        <v>2634</v>
      </c>
      <c r="M20" s="64">
        <f>'WEEKLY COMPETITIVE REPORT'!M20</f>
        <v>-70.11764705882354</v>
      </c>
      <c r="N20" s="14">
        <f t="shared" si="0"/>
        <v>491.04266013661555</v>
      </c>
      <c r="O20" s="37">
        <f>'WEEKLY COMPETITIVE REPORT'!O20</f>
        <v>10</v>
      </c>
      <c r="P20" s="14">
        <f>'WEEKLY COMPETITIVE REPORT'!P20/Y4</f>
        <v>8400.567083387034</v>
      </c>
      <c r="Q20" s="14">
        <f>'WEEKLY COMPETITIVE REPORT'!Q20/Y4</f>
        <v>20851.91390643124</v>
      </c>
      <c r="R20" s="22">
        <f>'WEEKLY COMPETITIVE REPORT'!R20</f>
        <v>1595</v>
      </c>
      <c r="S20" s="22">
        <f>'WEEKLY COMPETITIVE REPORT'!S20</f>
        <v>3532</v>
      </c>
      <c r="T20" s="64">
        <f>'WEEKLY COMPETITIVE REPORT'!T20</f>
        <v>-59.71320848012856</v>
      </c>
      <c r="U20" s="14">
        <f>'WEEKLY COMPETITIVE REPORT'!U20/Y4</f>
        <v>78590.02448769171</v>
      </c>
      <c r="V20" s="14">
        <f t="shared" si="1"/>
        <v>840.0567083387034</v>
      </c>
      <c r="W20" s="25">
        <f t="shared" si="2"/>
        <v>86990.59157107875</v>
      </c>
      <c r="X20" s="22">
        <f>'WEEKLY COMPETITIVE REPORT'!X20</f>
        <v>13361</v>
      </c>
      <c r="Y20" s="56">
        <f>'WEEKLY COMPETITIVE REPORT'!Y20</f>
        <v>14956</v>
      </c>
    </row>
    <row r="21" spans="1:25" ht="12.75">
      <c r="A21" s="50">
        <v>8</v>
      </c>
      <c r="B21" s="4">
        <f>'WEEKLY COMPETITIVE REPORT'!B21</f>
        <v>9</v>
      </c>
      <c r="C21" s="4" t="str">
        <f>'WEEKLY COMPETITIVE REPORT'!C21</f>
        <v>IRON SKY</v>
      </c>
      <c r="D21" s="4" t="str">
        <f>'WEEKLY COMPETITIVE REPORT'!D21</f>
        <v>JEKLENO NEBO</v>
      </c>
      <c r="E21" s="4" t="str">
        <f>'WEEKLY COMPETITIVE REPORT'!E21</f>
        <v>IND</v>
      </c>
      <c r="F21" s="4" t="str">
        <f>'WEEKLY COMPETITIVE REPORT'!F21</f>
        <v>Cinemania</v>
      </c>
      <c r="G21" s="37">
        <f>'WEEKLY COMPETITIVE REPORT'!G21</f>
        <v>2</v>
      </c>
      <c r="H21" s="37">
        <f>'WEEKLY COMPETITIVE REPORT'!H21</f>
        <v>4</v>
      </c>
      <c r="I21" s="14">
        <f>'WEEKLY COMPETITIVE REPORT'!I21/Y4</f>
        <v>3344.503157623405</v>
      </c>
      <c r="J21" s="14">
        <f>'WEEKLY COMPETITIVE REPORT'!J21/Y4</f>
        <v>5855.1359711303</v>
      </c>
      <c r="K21" s="22">
        <f>'WEEKLY COMPETITIVE REPORT'!K21</f>
        <v>523</v>
      </c>
      <c r="L21" s="22">
        <f>'WEEKLY COMPETITIVE REPORT'!L21</f>
        <v>883</v>
      </c>
      <c r="M21" s="64">
        <f>'WEEKLY COMPETITIVE REPORT'!M21</f>
        <v>-42.87915474356152</v>
      </c>
      <c r="N21" s="14">
        <f aca="true" t="shared" si="3" ref="N21:N33">I21/H21</f>
        <v>836.1257894058513</v>
      </c>
      <c r="O21" s="37">
        <f>'WEEKLY COMPETITIVE REPORT'!O21</f>
        <v>4</v>
      </c>
      <c r="P21" s="14">
        <f>'WEEKLY COMPETITIVE REPORT'!P21/Y4</f>
        <v>6258.538471452506</v>
      </c>
      <c r="Q21" s="14">
        <f>'WEEKLY COMPETITIVE REPORT'!Q21/Y4</f>
        <v>9697.125918288439</v>
      </c>
      <c r="R21" s="22">
        <f>'WEEKLY COMPETITIVE REPORT'!R21</f>
        <v>1191</v>
      </c>
      <c r="S21" s="22">
        <f>'WEEKLY COMPETITIVE REPORT'!S21</f>
        <v>1585</v>
      </c>
      <c r="T21" s="64">
        <f>'WEEKLY COMPETITIVE REPORT'!T21</f>
        <v>-35.45986177565125</v>
      </c>
      <c r="U21" s="14">
        <f>'WEEKLY COMPETITIVE REPORT'!U21/Y4</f>
        <v>12645.95953086738</v>
      </c>
      <c r="V21" s="14">
        <f aca="true" t="shared" si="4" ref="V21:V33">P21/O21</f>
        <v>1564.6346178631266</v>
      </c>
      <c r="W21" s="25">
        <f aca="true" t="shared" si="5" ref="W21:W33">P21+U21</f>
        <v>18904.498002319888</v>
      </c>
      <c r="X21" s="22">
        <f>'WEEKLY COMPETITIVE REPORT'!X21</f>
        <v>2609</v>
      </c>
      <c r="Y21" s="56">
        <f>'WEEKLY COMPETITIVE REPORT'!Y21</f>
        <v>3800</v>
      </c>
    </row>
    <row r="22" spans="1:25" ht="12.75">
      <c r="A22" s="50">
        <v>9</v>
      </c>
      <c r="B22" s="4">
        <f>'WEEKLY COMPETITIVE REPORT'!B22</f>
        <v>14</v>
      </c>
      <c r="C22" s="4" t="str">
        <f>'WEEKLY COMPETITIVE REPORT'!C22</f>
        <v>BATTLESHIP</v>
      </c>
      <c r="D22" s="4" t="str">
        <f>'WEEKLY COMPETITIVE REPORT'!D22</f>
        <v>BOJNA LADJA</v>
      </c>
      <c r="E22" s="4" t="str">
        <f>'WEEKLY COMPETITIVE REPORT'!E22</f>
        <v>UNI</v>
      </c>
      <c r="F22" s="4" t="str">
        <f>'WEEKLY COMPETITIVE REPORT'!F22</f>
        <v>Karantanija</v>
      </c>
      <c r="G22" s="37">
        <f>'WEEKLY COMPETITIVE REPORT'!G22</f>
        <v>5</v>
      </c>
      <c r="H22" s="37">
        <f>'WEEKLY COMPETITIVE REPORT'!H22</f>
        <v>9</v>
      </c>
      <c r="I22" s="14">
        <f>'WEEKLY COMPETITIVE REPORT'!I22/Y4</f>
        <v>1188.297461013017</v>
      </c>
      <c r="J22" s="14">
        <f>'WEEKLY COMPETITIVE REPORT'!J22/Y4</f>
        <v>3185.9775744296944</v>
      </c>
      <c r="K22" s="22">
        <f>'WEEKLY COMPETITIVE REPORT'!K22</f>
        <v>196</v>
      </c>
      <c r="L22" s="22">
        <f>'WEEKLY COMPETITIVE REPORT'!L22</f>
        <v>474</v>
      </c>
      <c r="M22" s="64">
        <f>'WEEKLY COMPETITIVE REPORT'!M22</f>
        <v>-62.702265372168284</v>
      </c>
      <c r="N22" s="14">
        <f t="shared" si="3"/>
        <v>132.03305122366856</v>
      </c>
      <c r="O22" s="37">
        <f>'WEEKLY COMPETITIVE REPORT'!O22</f>
        <v>9</v>
      </c>
      <c r="P22" s="14">
        <f>'WEEKLY COMPETITIVE REPORT'!P22/Y4</f>
        <v>6257.249645572882</v>
      </c>
      <c r="Q22" s="14">
        <f>'WEEKLY COMPETITIVE REPORT'!Q22/Y4</f>
        <v>4635.906689006315</v>
      </c>
      <c r="R22" s="22">
        <f>'WEEKLY COMPETITIVE REPORT'!R22</f>
        <v>1170</v>
      </c>
      <c r="S22" s="22">
        <f>'WEEKLY COMPETITIVE REPORT'!S22</f>
        <v>745</v>
      </c>
      <c r="T22" s="64">
        <f>'WEEKLY COMPETITIVE REPORT'!T22</f>
        <v>34.97358910202948</v>
      </c>
      <c r="U22" s="14">
        <f>'WEEKLY COMPETITIVE REPORT'!U22/Y4</f>
        <v>86489.23830390513</v>
      </c>
      <c r="V22" s="14">
        <f t="shared" si="4"/>
        <v>695.2499606192091</v>
      </c>
      <c r="W22" s="25">
        <f t="shared" si="5"/>
        <v>92746.48794947802</v>
      </c>
      <c r="X22" s="22">
        <f>'WEEKLY COMPETITIVE REPORT'!X22</f>
        <v>13995</v>
      </c>
      <c r="Y22" s="56">
        <f>'WEEKLY COMPETITIVE REPORT'!Y22</f>
        <v>15165</v>
      </c>
    </row>
    <row r="23" spans="1:25" ht="12.75">
      <c r="A23" s="50">
        <v>10</v>
      </c>
      <c r="B23" s="4">
        <f>'WEEKLY COMPETITIVE REPORT'!B23</f>
        <v>6</v>
      </c>
      <c r="C23" s="4" t="str">
        <f>'WEEKLY COMPETITIVE REPORT'!C23</f>
        <v>21 JUMP STREET</v>
      </c>
      <c r="D23" s="4" t="str">
        <f>'WEEKLY COMPETITIVE REPORT'!D23</f>
        <v>21 JUMP STREET: MLADENIČ V MODREM</v>
      </c>
      <c r="E23" s="4" t="str">
        <f>'WEEKLY COMPETITIVE REPORT'!E23</f>
        <v>SONY</v>
      </c>
      <c r="F23" s="4" t="str">
        <f>'WEEKLY COMPETITIVE REPORT'!F23</f>
        <v>CF</v>
      </c>
      <c r="G23" s="37">
        <f>'WEEKLY COMPETITIVE REPORT'!G23</f>
        <v>2</v>
      </c>
      <c r="H23" s="37">
        <f>'WEEKLY COMPETITIVE REPORT'!H23</f>
        <v>4</v>
      </c>
      <c r="I23" s="14">
        <f>'WEEKLY COMPETITIVE REPORT'!I23/Y4</f>
        <v>2473.256862997809</v>
      </c>
      <c r="J23" s="14">
        <f>'WEEKLY COMPETITIVE REPORT'!J23/Y4</f>
        <v>10073.463075138548</v>
      </c>
      <c r="K23" s="22">
        <f>'WEEKLY COMPETITIVE REPORT'!K23</f>
        <v>396</v>
      </c>
      <c r="L23" s="22">
        <f>'WEEKLY COMPETITIVE REPORT'!L23</f>
        <v>1543</v>
      </c>
      <c r="M23" s="64">
        <f>'WEEKLY COMPETITIVE REPORT'!M23</f>
        <v>-75.44779938587513</v>
      </c>
      <c r="N23" s="14">
        <f t="shared" si="3"/>
        <v>618.3142157494523</v>
      </c>
      <c r="O23" s="37">
        <f>'WEEKLY COMPETITIVE REPORT'!O23</f>
        <v>4</v>
      </c>
      <c r="P23" s="14">
        <f>'WEEKLY COMPETITIVE REPORT'!P23/Y4</f>
        <v>5039.309189328522</v>
      </c>
      <c r="Q23" s="14">
        <f>'WEEKLY COMPETITIVE REPORT'!Q23/Y4</f>
        <v>14925.892511921638</v>
      </c>
      <c r="R23" s="22">
        <f>'WEEKLY COMPETITIVE REPORT'!R23</f>
        <v>960</v>
      </c>
      <c r="S23" s="22">
        <f>'WEEKLY COMPETITIVE REPORT'!S23</f>
        <v>2593</v>
      </c>
      <c r="T23" s="64">
        <f>'WEEKLY COMPETITIVE REPORT'!T23</f>
        <v>-66.23780329850618</v>
      </c>
      <c r="U23" s="14">
        <f>'WEEKLY COMPETITIVE REPORT'!U23/Y4</f>
        <v>14925.892511921638</v>
      </c>
      <c r="V23" s="14">
        <f t="shared" si="4"/>
        <v>1259.8272973321305</v>
      </c>
      <c r="W23" s="25">
        <f t="shared" si="5"/>
        <v>19965.20170125016</v>
      </c>
      <c r="X23" s="22">
        <f>'WEEKLY COMPETITIVE REPORT'!X23</f>
        <v>2593</v>
      </c>
      <c r="Y23" s="56">
        <f>'WEEKLY COMPETITIVE REPORT'!Y23</f>
        <v>3553</v>
      </c>
    </row>
    <row r="24" spans="1:25" ht="12.75">
      <c r="A24" s="50">
        <v>11</v>
      </c>
      <c r="B24" s="4">
        <f>'WEEKLY COMPETITIVE REPORT'!B24</f>
        <v>10</v>
      </c>
      <c r="C24" s="4" t="str">
        <f>'WEEKLY COMPETITIVE REPORT'!C24</f>
        <v>THE DOLPHIN</v>
      </c>
      <c r="D24" s="4" t="str">
        <f>'WEEKLY COMPETITIVE REPORT'!D24</f>
        <v>DELFIN</v>
      </c>
      <c r="E24" s="4" t="str">
        <f>'WEEKLY COMPETITIVE REPORT'!E24</f>
        <v>IND</v>
      </c>
      <c r="F24" s="4" t="str">
        <f>'WEEKLY COMPETITIVE REPORT'!F24</f>
        <v>FIVIA</v>
      </c>
      <c r="G24" s="37">
        <f>'WEEKLY COMPETITIVE REPORT'!G24</f>
        <v>4</v>
      </c>
      <c r="H24" s="37">
        <f>'WEEKLY COMPETITIVE REPORT'!H24</f>
        <v>6</v>
      </c>
      <c r="I24" s="14">
        <f>'WEEKLY COMPETITIVE REPORT'!I24/Y4</f>
        <v>2506.7663358680243</v>
      </c>
      <c r="J24" s="14">
        <f>'WEEKLY COMPETITIVE REPORT'!J24/Y4</f>
        <v>5798.4276324268585</v>
      </c>
      <c r="K24" s="22">
        <f>'WEEKLY COMPETITIVE REPORT'!K24</f>
        <v>431</v>
      </c>
      <c r="L24" s="22">
        <f>'WEEKLY COMPETITIVE REPORT'!L24</f>
        <v>952</v>
      </c>
      <c r="M24" s="64">
        <f>'WEEKLY COMPETITIVE REPORT'!M24</f>
        <v>-56.768170704601026</v>
      </c>
      <c r="N24" s="14">
        <f t="shared" si="3"/>
        <v>417.7943893113374</v>
      </c>
      <c r="O24" s="37">
        <f>'WEEKLY COMPETITIVE REPORT'!O24</f>
        <v>6</v>
      </c>
      <c r="P24" s="14">
        <f>'WEEKLY COMPETITIVE REPORT'!P24/Y4</f>
        <v>4865.317695579327</v>
      </c>
      <c r="Q24" s="14">
        <f>'WEEKLY COMPETITIVE REPORT'!Q24/Y4</f>
        <v>7683.979894316278</v>
      </c>
      <c r="R24" s="22">
        <f>'WEEKLY COMPETITIVE REPORT'!R24</f>
        <v>963</v>
      </c>
      <c r="S24" s="22">
        <f>'WEEKLY COMPETITIVE REPORT'!S24</f>
        <v>1343</v>
      </c>
      <c r="T24" s="64">
        <f>'WEEKLY COMPETITIVE REPORT'!T24</f>
        <v>-36.682321368668234</v>
      </c>
      <c r="U24" s="14">
        <f>'WEEKLY COMPETITIVE REPORT'!U24/Y4</f>
        <v>19604.330454955536</v>
      </c>
      <c r="V24" s="14">
        <f t="shared" si="4"/>
        <v>810.8862825965545</v>
      </c>
      <c r="W24" s="25">
        <f t="shared" si="5"/>
        <v>24469.648150534864</v>
      </c>
      <c r="X24" s="22">
        <f>'WEEKLY COMPETITIVE REPORT'!X24</f>
        <v>3546</v>
      </c>
      <c r="Y24" s="56">
        <f>'WEEKLY COMPETITIVE REPORT'!Y24</f>
        <v>4509</v>
      </c>
    </row>
    <row r="25" spans="1:25" ht="12.75">
      <c r="A25" s="50">
        <v>12</v>
      </c>
      <c r="B25" s="4">
        <f>'WEEKLY COMPETITIVE REPORT'!B25</f>
        <v>11</v>
      </c>
      <c r="C25" s="4" t="str">
        <f>'WEEKLY COMPETITIVE REPORT'!C25</f>
        <v>THE CABIN IN THE WOODS</v>
      </c>
      <c r="D25" s="4" t="str">
        <f>'WEEKLY COMPETITIVE REPORT'!D25</f>
        <v>KOČA V GOZDU</v>
      </c>
      <c r="E25" s="4" t="str">
        <f>'WEEKLY COMPETITIVE REPORT'!E25</f>
        <v>IND</v>
      </c>
      <c r="F25" s="4" t="str">
        <f>'WEEKLY COMPETITIVE REPORT'!F25</f>
        <v>Cinemania</v>
      </c>
      <c r="G25" s="37">
        <f>'WEEKLY COMPETITIVE REPORT'!G25</f>
        <v>3</v>
      </c>
      <c r="H25" s="37">
        <f>'WEEKLY COMPETITIVE REPORT'!H25</f>
        <v>4</v>
      </c>
      <c r="I25" s="14">
        <f>'WEEKLY COMPETITIVE REPORT'!I25/Y4</f>
        <v>2218.069338832324</v>
      </c>
      <c r="J25" s="14">
        <f>'WEEKLY COMPETITIVE REPORT'!J25/Y4</f>
        <v>4646.2172960433045</v>
      </c>
      <c r="K25" s="22">
        <f>'WEEKLY COMPETITIVE REPORT'!K25</f>
        <v>357</v>
      </c>
      <c r="L25" s="22">
        <f>'WEEKLY COMPETITIVE REPORT'!L25</f>
        <v>709</v>
      </c>
      <c r="M25" s="64">
        <f>'WEEKLY COMPETITIVE REPORT'!M25</f>
        <v>-52.260748959778084</v>
      </c>
      <c r="N25" s="14">
        <f t="shared" si="3"/>
        <v>554.517334708081</v>
      </c>
      <c r="O25" s="37">
        <f>'WEEKLY COMPETITIVE REPORT'!O25</f>
        <v>4</v>
      </c>
      <c r="P25" s="14">
        <f>'WEEKLY COMPETITIVE REPORT'!P25/Y4</f>
        <v>4579.198350302874</v>
      </c>
      <c r="Q25" s="14">
        <f>'WEEKLY COMPETITIVE REPORT'!Q25/Y4</f>
        <v>7192.937234179662</v>
      </c>
      <c r="R25" s="22">
        <f>'WEEKLY COMPETITIVE REPORT'!R25</f>
        <v>850</v>
      </c>
      <c r="S25" s="22">
        <f>'WEEKLY COMPETITIVE REPORT'!S25</f>
        <v>1220</v>
      </c>
      <c r="T25" s="64">
        <f>'WEEKLY COMPETITIVE REPORT'!T25</f>
        <v>-36.3375739114854</v>
      </c>
      <c r="U25" s="14">
        <f>'WEEKLY COMPETITIVE REPORT'!U25/Y4</f>
        <v>21189.58628689264</v>
      </c>
      <c r="V25" s="14">
        <f t="shared" si="4"/>
        <v>1144.7995875757185</v>
      </c>
      <c r="W25" s="25">
        <f t="shared" si="5"/>
        <v>25768.784637195517</v>
      </c>
      <c r="X25" s="22">
        <f>'WEEKLY COMPETITIVE REPORT'!X25</f>
        <v>3599</v>
      </c>
      <c r="Y25" s="56">
        <f>'WEEKLY COMPETITIVE REPORT'!Y25</f>
        <v>4449</v>
      </c>
    </row>
    <row r="26" spans="1:25" ht="12.75" customHeight="1">
      <c r="A26" s="50">
        <v>13</v>
      </c>
      <c r="B26" s="4">
        <f>'WEEKLY COMPETITIVE REPORT'!B26</f>
        <v>5</v>
      </c>
      <c r="C26" s="4" t="str">
        <f>'WEEKLY COMPETITIVE REPORT'!C26</f>
        <v>AMERICAN REUNION</v>
      </c>
      <c r="D26" s="4" t="str">
        <f>'WEEKLY COMPETITIVE REPORT'!D26</f>
        <v>AMERIŠKA PITA: OBLETNICA</v>
      </c>
      <c r="E26" s="4" t="str">
        <f>'WEEKLY COMPETITIVE REPORT'!E26</f>
        <v>UNI</v>
      </c>
      <c r="F26" s="4" t="str">
        <f>'WEEKLY COMPETITIVE REPORT'!F26</f>
        <v>Karantanija</v>
      </c>
      <c r="G26" s="37">
        <f>'WEEKLY COMPETITIVE REPORT'!G26</f>
        <v>7</v>
      </c>
      <c r="H26" s="37">
        <f>'WEEKLY COMPETITIVE REPORT'!H26</f>
        <v>11</v>
      </c>
      <c r="I26" s="14">
        <f>'WEEKLY COMPETITIVE REPORT'!I26/Y4</f>
        <v>3353.5249387807708</v>
      </c>
      <c r="J26" s="14">
        <f>'WEEKLY COMPETITIVE REPORT'!J26/Y4</f>
        <v>11495.038020363449</v>
      </c>
      <c r="K26" s="22">
        <f>'WEEKLY COMPETITIVE REPORT'!K26</f>
        <v>569</v>
      </c>
      <c r="L26" s="22">
        <f>'WEEKLY COMPETITIVE REPORT'!L26</f>
        <v>1752</v>
      </c>
      <c r="M26" s="64">
        <f>'WEEKLY COMPETITIVE REPORT'!M26</f>
        <v>-70.82632582128042</v>
      </c>
      <c r="N26" s="14">
        <f t="shared" si="3"/>
        <v>304.86590352552463</v>
      </c>
      <c r="O26" s="37">
        <f>'WEEKLY COMPETITIVE REPORT'!O26</f>
        <v>11</v>
      </c>
      <c r="P26" s="14">
        <f>'WEEKLY COMPETITIVE REPORT'!P26/Y4</f>
        <v>3590.6689006315246</v>
      </c>
      <c r="Q26" s="14">
        <f>'WEEKLY COMPETITIVE REPORT'!Q26/Y4</f>
        <v>16370.666322979765</v>
      </c>
      <c r="R26" s="22">
        <f>'WEEKLY COMPETITIVE REPORT'!R26</f>
        <v>787</v>
      </c>
      <c r="S26" s="22">
        <f>'WEEKLY COMPETITIVE REPORT'!S26</f>
        <v>2699</v>
      </c>
      <c r="T26" s="64">
        <f>'WEEKLY COMPETITIVE REPORT'!T26</f>
        <v>-78.06644622894032</v>
      </c>
      <c r="U26" s="14">
        <f>'WEEKLY COMPETITIVE REPORT'!U26/Y4</f>
        <v>515614.12553164066</v>
      </c>
      <c r="V26" s="14">
        <f t="shared" si="4"/>
        <v>326.4244455119568</v>
      </c>
      <c r="W26" s="25">
        <f t="shared" si="5"/>
        <v>519204.7944322722</v>
      </c>
      <c r="X26" s="22">
        <f>'WEEKLY COMPETITIVE REPORT'!X26</f>
        <v>87066</v>
      </c>
      <c r="Y26" s="56">
        <f>'WEEKLY COMPETITIVE REPORT'!Y26</f>
        <v>87853</v>
      </c>
    </row>
    <row r="27" spans="1:25" ht="12.75" customHeight="1">
      <c r="A27" s="50">
        <v>14</v>
      </c>
      <c r="B27" s="4">
        <f>'WEEKLY COMPETITIVE REPORT'!B27</f>
        <v>7</v>
      </c>
      <c r="C27" s="4" t="str">
        <f>'WEEKLY COMPETITIVE REPORT'!C27</f>
        <v>PROJECT X</v>
      </c>
      <c r="D27" s="4" t="str">
        <f>'WEEKLY COMPETITIVE REPORT'!D27</f>
        <v>PROJEKT X</v>
      </c>
      <c r="E27" s="4" t="str">
        <f>'WEEKLY COMPETITIVE REPORT'!E27</f>
        <v>WB</v>
      </c>
      <c r="F27" s="4" t="str">
        <f>'WEEKLY COMPETITIVE REPORT'!F27</f>
        <v>Blitz</v>
      </c>
      <c r="G27" s="37">
        <f>'WEEKLY COMPETITIVE REPORT'!G27</f>
        <v>4</v>
      </c>
      <c r="H27" s="37">
        <f>'WEEKLY COMPETITIVE REPORT'!H27</f>
        <v>8</v>
      </c>
      <c r="I27" s="14">
        <f>'WEEKLY COMPETITIVE REPORT'!I27/Y4</f>
        <v>1309.4470936976413</v>
      </c>
      <c r="J27" s="14">
        <f>'WEEKLY COMPETITIVE REPORT'!J27/Y17</f>
        <v>1.069510537049626</v>
      </c>
      <c r="K27" s="22">
        <f>'WEEKLY COMPETITIVE REPORT'!K27</f>
        <v>212</v>
      </c>
      <c r="L27" s="22">
        <f>'WEEKLY COMPETITIVE REPORT'!L27</f>
        <v>1324</v>
      </c>
      <c r="M27" s="64">
        <f>'WEEKLY COMPETITIVE REPORT'!M27</f>
        <v>-83.85507706976006</v>
      </c>
      <c r="N27" s="14">
        <f t="shared" si="3"/>
        <v>163.68088671220517</v>
      </c>
      <c r="O27" s="37">
        <f>'WEEKLY COMPETITIVE REPORT'!O27</f>
        <v>8</v>
      </c>
      <c r="P27" s="14">
        <f>'WEEKLY COMPETITIVE REPORT'!P27/Y4</f>
        <v>2611.1612321175407</v>
      </c>
      <c r="Q27" s="14">
        <f>'WEEKLY COMPETITIVE REPORT'!Q27/Y17</f>
        <v>1.5015295717199184</v>
      </c>
      <c r="R27" s="22">
        <f>'WEEKLY COMPETITIVE REPORT'!R27</f>
        <v>472</v>
      </c>
      <c r="S27" s="22">
        <f>'WEEKLY COMPETITIVE REPORT'!S27</f>
        <v>1987</v>
      </c>
      <c r="T27" s="64">
        <f>'WEEKLY COMPETITIVE REPORT'!T27</f>
        <v>-77.06847764572723</v>
      </c>
      <c r="U27" s="14">
        <f>'WEEKLY COMPETITIVE REPORT'!U27/Y17</f>
        <v>8.502209381373216</v>
      </c>
      <c r="V27" s="14">
        <f t="shared" si="4"/>
        <v>326.3951540146926</v>
      </c>
      <c r="W27" s="25">
        <f t="shared" si="5"/>
        <v>2619.663441498914</v>
      </c>
      <c r="X27" s="22">
        <f>'WEEKLY COMPETITIVE REPORT'!X27</f>
        <v>11249</v>
      </c>
      <c r="Y27" s="56">
        <f>'WEEKLY COMPETITIVE REPORT'!Y27</f>
        <v>11721</v>
      </c>
    </row>
    <row r="28" spans="1:25" ht="12.75">
      <c r="A28" s="50">
        <v>15</v>
      </c>
      <c r="B28" s="4">
        <f>'WEEKLY COMPETITIVE REPORT'!B28</f>
        <v>13</v>
      </c>
      <c r="C28" s="4" t="str">
        <f>'WEEKLY COMPETITIVE REPORT'!C28</f>
        <v>BEST EXOTIC MARIGOLD HOTEL</v>
      </c>
      <c r="D28" s="4" t="str">
        <f>'WEEKLY COMPETITIVE REPORT'!D28</f>
        <v>EKSOTIČNI HOTEL MARIGOLD</v>
      </c>
      <c r="E28" s="4" t="str">
        <f>'WEEKLY COMPETITIVE REPORT'!E28</f>
        <v>FOX</v>
      </c>
      <c r="F28" s="4" t="str">
        <f>'WEEKLY COMPETITIVE REPORT'!F28</f>
        <v>Blitz</v>
      </c>
      <c r="G28" s="37">
        <f>'WEEKLY COMPETITIVE REPORT'!G28</f>
        <v>6</v>
      </c>
      <c r="H28" s="37">
        <f>'WEEKLY COMPETITIVE REPORT'!H28</f>
        <v>4</v>
      </c>
      <c r="I28" s="14">
        <f>'WEEKLY COMPETITIVE REPORT'!I28/Y4</f>
        <v>1157.3656399020492</v>
      </c>
      <c r="J28" s="14">
        <f>'WEEKLY COMPETITIVE REPORT'!J28/Y17</f>
        <v>0.48538409245411285</v>
      </c>
      <c r="K28" s="22">
        <f>'WEEKLY COMPETITIVE REPORT'!K28</f>
        <v>174</v>
      </c>
      <c r="L28" s="22">
        <f>'WEEKLY COMPETITIVE REPORT'!L28</f>
        <v>546</v>
      </c>
      <c r="M28" s="64">
        <f>'WEEKLY COMPETITIVE REPORT'!M28</f>
        <v>-68.55742296918768</v>
      </c>
      <c r="N28" s="14">
        <f t="shared" si="3"/>
        <v>289.3414099755123</v>
      </c>
      <c r="O28" s="37">
        <f>'WEEKLY COMPETITIVE REPORT'!O28</f>
        <v>4</v>
      </c>
      <c r="P28" s="14">
        <f>'WEEKLY COMPETITIVE REPORT'!P28/Y4</f>
        <v>2221.935816471195</v>
      </c>
      <c r="Q28" s="14">
        <f>'WEEKLY COMPETITIVE REPORT'!Q28/Y17</f>
        <v>0.729775662814412</v>
      </c>
      <c r="R28" s="22">
        <f>'WEEKLY COMPETITIVE REPORT'!R28</f>
        <v>376</v>
      </c>
      <c r="S28" s="22">
        <f>'WEEKLY COMPETITIVE REPORT'!S28</f>
        <v>868</v>
      </c>
      <c r="T28" s="64">
        <f>'WEEKLY COMPETITIVE REPORT'!T28</f>
        <v>-59.850954820680016</v>
      </c>
      <c r="U28" s="14">
        <f>'WEEKLY COMPETITIVE REPORT'!U28/Y17</f>
        <v>7.066281441196465</v>
      </c>
      <c r="V28" s="14">
        <f t="shared" si="4"/>
        <v>555.4839541177987</v>
      </c>
      <c r="W28" s="25">
        <f t="shared" si="5"/>
        <v>2229.0020979123915</v>
      </c>
      <c r="X28" s="22">
        <f>'WEEKLY COMPETITIVE REPORT'!X28</f>
        <v>8526</v>
      </c>
      <c r="Y28" s="56">
        <f>'WEEKLY COMPETITIVE REPORT'!Y28</f>
        <v>8902</v>
      </c>
    </row>
    <row r="29" spans="1:25" ht="12.75">
      <c r="A29" s="50">
        <v>16</v>
      </c>
      <c r="B29" s="4">
        <f>'WEEKLY COMPETITIVE REPORT'!B29</f>
        <v>12</v>
      </c>
      <c r="C29" s="4" t="str">
        <f>'WEEKLY COMPETITIVE REPORT'!C29</f>
        <v>LUCKY ONE</v>
      </c>
      <c r="D29" s="4" t="str">
        <f>'WEEKLY COMPETITIVE REPORT'!D29</f>
        <v>TALISMAN</v>
      </c>
      <c r="E29" s="4" t="str">
        <f>'WEEKLY COMPETITIVE REPORT'!E29</f>
        <v>WB</v>
      </c>
      <c r="F29" s="4" t="str">
        <f>'WEEKLY COMPETITIVE REPORT'!F29</f>
        <v>Blitz</v>
      </c>
      <c r="G29" s="37">
        <f>'WEEKLY COMPETITIVE REPORT'!G29</f>
        <v>5</v>
      </c>
      <c r="H29" s="37">
        <f>'WEEKLY COMPETITIVE REPORT'!H29</f>
        <v>6</v>
      </c>
      <c r="I29" s="14">
        <f>'WEEKLY COMPETITIVE REPORT'!I29/Y4</f>
        <v>1134.1667740688233</v>
      </c>
      <c r="J29" s="14">
        <f>'WEEKLY COMPETITIVE REPORT'!J29/Y17</f>
        <v>0.5873555404486743</v>
      </c>
      <c r="K29" s="22">
        <f>'WEEKLY COMPETITIVE REPORT'!K29</f>
        <v>181</v>
      </c>
      <c r="L29" s="22">
        <f>'WEEKLY COMPETITIVE REPORT'!L29</f>
        <v>675</v>
      </c>
      <c r="M29" s="64">
        <f>'WEEKLY COMPETITIVE REPORT'!M29</f>
        <v>-74.53703703703704</v>
      </c>
      <c r="N29" s="14">
        <f t="shared" si="3"/>
        <v>189.0277956781372</v>
      </c>
      <c r="O29" s="37">
        <f>'WEEKLY COMPETITIVE REPORT'!O29</f>
        <v>6</v>
      </c>
      <c r="P29" s="14">
        <f>'WEEKLY COMPETITIVE REPORT'!P29/Y4</f>
        <v>2104.6526614254412</v>
      </c>
      <c r="Q29" s="14">
        <f>'WEEKLY COMPETITIVE REPORT'!Q29/Y17</f>
        <v>0.8662474507138002</v>
      </c>
      <c r="R29" s="22">
        <f>'WEEKLY COMPETITIVE REPORT'!R29</f>
        <v>388</v>
      </c>
      <c r="S29" s="22">
        <f>'WEEKLY COMPETITIVE REPORT'!S29</f>
        <v>1095</v>
      </c>
      <c r="T29" s="64">
        <f>'WEEKLY COMPETITIVE REPORT'!T29</f>
        <v>-67.96154600745537</v>
      </c>
      <c r="U29" s="14">
        <f>'WEEKLY COMPETITIVE REPORT'!U29/Y4</f>
        <v>61104.52377883748</v>
      </c>
      <c r="V29" s="14">
        <f t="shared" si="4"/>
        <v>350.7754435709069</v>
      </c>
      <c r="W29" s="25">
        <f t="shared" si="5"/>
        <v>63209.17644026292</v>
      </c>
      <c r="X29" s="22">
        <f>'WEEKLY COMPETITIVE REPORT'!X29</f>
        <v>10422</v>
      </c>
      <c r="Y29" s="56">
        <f>'WEEKLY COMPETITIVE REPORT'!Y29</f>
        <v>10810</v>
      </c>
    </row>
    <row r="30" spans="1:25" ht="12.75">
      <c r="A30" s="51">
        <v>17</v>
      </c>
      <c r="B30" s="4">
        <f>'WEEKLY COMPETITIVE REPORT'!B30</f>
        <v>15</v>
      </c>
      <c r="C30" s="4" t="str">
        <f>'WEEKLY COMPETITIVE REPORT'!C30</f>
        <v>HABEMUS PAPAM</v>
      </c>
      <c r="D30" s="4" t="str">
        <f>'WEEKLY COMPETITIVE REPORT'!D30</f>
        <v>HABEMUS PAPAM: IMAMO PAPEŽA</v>
      </c>
      <c r="E30" s="4" t="str">
        <f>'WEEKLY COMPETITIVE REPORT'!E30</f>
        <v>IND</v>
      </c>
      <c r="F30" s="4" t="str">
        <f>'WEEKLY COMPETITIVE REPORT'!F30</f>
        <v>CF</v>
      </c>
      <c r="G30" s="37">
        <f>'WEEKLY COMPETITIVE REPORT'!G30</f>
        <v>3</v>
      </c>
      <c r="H30" s="37">
        <f>'WEEKLY COMPETITIVE REPORT'!H30</f>
        <v>1</v>
      </c>
      <c r="I30" s="14">
        <f>'WEEKLY COMPETITIVE REPORT'!I30/Y4</f>
        <v>730.7642737466168</v>
      </c>
      <c r="J30" s="14">
        <f>'WEEKLY COMPETITIVE REPORT'!J30/Y17</f>
        <v>0.17233174711080898</v>
      </c>
      <c r="K30" s="22">
        <f>'WEEKLY COMPETITIVE REPORT'!K30</f>
        <v>117</v>
      </c>
      <c r="L30" s="22">
        <f>'WEEKLY COMPETITIVE REPORT'!L30</f>
        <v>220</v>
      </c>
      <c r="M30" s="64">
        <f>'WEEKLY COMPETITIVE REPORT'!M30</f>
        <v>-44.082840236686394</v>
      </c>
      <c r="N30" s="14">
        <f t="shared" si="3"/>
        <v>730.7642737466168</v>
      </c>
      <c r="O30" s="37">
        <f>'WEEKLY COMPETITIVE REPORT'!O30</f>
        <v>1</v>
      </c>
      <c r="P30" s="14">
        <f>'WEEKLY COMPETITIVE REPORT'!P30/Y4</f>
        <v>1362.2889547622115</v>
      </c>
      <c r="Q30" s="14">
        <f>'WEEKLY COMPETITIVE REPORT'!Q30/Y17</f>
        <v>0.2671651937457512</v>
      </c>
      <c r="R30" s="22">
        <f>'WEEKLY COMPETITIVE REPORT'!R30</f>
        <v>232</v>
      </c>
      <c r="S30" s="22">
        <f>'WEEKLY COMPETITIVE REPORT'!S30</f>
        <v>347</v>
      </c>
      <c r="T30" s="64">
        <f>'WEEKLY COMPETITIVE REPORT'!T30</f>
        <v>-32.76081424936386</v>
      </c>
      <c r="U30" s="14">
        <f>'WEEKLY COMPETITIVE REPORT'!U30/Y4</f>
        <v>11955.148859389095</v>
      </c>
      <c r="V30" s="14">
        <f t="shared" si="4"/>
        <v>1362.2889547622115</v>
      </c>
      <c r="W30" s="25">
        <f t="shared" si="5"/>
        <v>13317.437814151306</v>
      </c>
      <c r="X30" s="22">
        <f>'WEEKLY COMPETITIVE REPORT'!X30</f>
        <v>2090</v>
      </c>
      <c r="Y30" s="56">
        <f>'WEEKLY COMPETITIVE REPORT'!Y30</f>
        <v>2322</v>
      </c>
    </row>
    <row r="31" spans="1:25" ht="12.75">
      <c r="A31" s="50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4">
        <f>'WEEKLY COMPETITIVE REPORT'!F31</f>
        <v>0</v>
      </c>
      <c r="G31" s="37">
        <f>'WEEKLY COMPETITIVE REPORT'!G31</f>
        <v>0</v>
      </c>
      <c r="H31" s="37">
        <f>'WEEKLY COMPETITIVE REPORT'!H31</f>
        <v>0</v>
      </c>
      <c r="I31" s="14">
        <f>'WEEKLY COMPETITIVE REPORT'!I31/Y4</f>
        <v>0</v>
      </c>
      <c r="J31" s="14">
        <f>'WEEKLY COMPETITIVE REPORT'!J31/Y17</f>
        <v>0</v>
      </c>
      <c r="K31" s="22">
        <f>'WEEKLY COMPETITIVE REPORT'!K31</f>
        <v>0</v>
      </c>
      <c r="L31" s="22">
        <f>'WEEKLY COMPETITIVE REPORT'!L31</f>
        <v>0</v>
      </c>
      <c r="M31" s="64">
        <f>'WEEKLY COMPETITIVE REPORT'!M31</f>
        <v>0</v>
      </c>
      <c r="N31" s="14" t="e">
        <f t="shared" si="3"/>
        <v>#DIV/0!</v>
      </c>
      <c r="O31" s="37">
        <f>'WEEKLY COMPETITIVE REPORT'!O31</f>
        <v>0</v>
      </c>
      <c r="P31" s="14">
        <f>'WEEKLY COMPETITIVE REPORT'!P31/Y4</f>
        <v>0</v>
      </c>
      <c r="Q31" s="14">
        <f>'WEEKLY COMPETITIVE REPORT'!Q31/Y17</f>
        <v>0</v>
      </c>
      <c r="R31" s="22">
        <f>'WEEKLY COMPETITIVE REPORT'!R31</f>
        <v>0</v>
      </c>
      <c r="S31" s="22">
        <f>'WEEKLY COMPETITIVE REPORT'!S31</f>
        <v>0</v>
      </c>
      <c r="T31" s="64">
        <f>'WEEKLY COMPETITIVE REPORT'!T31</f>
        <v>0</v>
      </c>
      <c r="U31" s="14">
        <f>'WEEKLY COMPETITIVE REPORT'!U31/Y4</f>
        <v>0</v>
      </c>
      <c r="V31" s="14" t="e">
        <f t="shared" si="4"/>
        <v>#DIV/0!</v>
      </c>
      <c r="W31" s="25">
        <f t="shared" si="5"/>
        <v>0</v>
      </c>
      <c r="X31" s="22">
        <f>'WEEKLY COMPETITIVE REPORT'!X31</f>
        <v>0</v>
      </c>
      <c r="Y31" s="56">
        <f>'WEEKLY COMPETITIVE REPORT'!Y31</f>
        <v>0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122</v>
      </c>
      <c r="I34" s="32">
        <f>SUM(I14:I33)</f>
        <v>140907.33341925504</v>
      </c>
      <c r="J34" s="31">
        <f>SUM(J14:J33)</f>
        <v>131788.62725107546</v>
      </c>
      <c r="K34" s="31">
        <f>SUM(K14:K33)</f>
        <v>21795</v>
      </c>
      <c r="L34" s="31">
        <f>SUM(L14:L33)</f>
        <v>22061</v>
      </c>
      <c r="M34" s="64">
        <f>'WEEKLY COMPETITIVE REPORT'!M34</f>
        <v>-53.06516699579291</v>
      </c>
      <c r="N34" s="32">
        <f>I34/H34</f>
        <v>1154.978142780779</v>
      </c>
      <c r="O34" s="40">
        <f>'WEEKLY COMPETITIVE REPORT'!O34</f>
        <v>123</v>
      </c>
      <c r="P34" s="31">
        <f>SUM(P14:P33)</f>
        <v>256557.54607552517</v>
      </c>
      <c r="Q34" s="31">
        <f>SUM(Q14:Q33)</f>
        <v>188672.00758422777</v>
      </c>
      <c r="R34" s="31">
        <f>SUM(R14:R33)</f>
        <v>45482</v>
      </c>
      <c r="S34" s="31">
        <f>SUM(S14:S33)</f>
        <v>34380</v>
      </c>
      <c r="T34" s="65">
        <f>P34/Q34-100%</f>
        <v>0.3598071561357168</v>
      </c>
      <c r="U34" s="31">
        <f>SUM(U14:U33)</f>
        <v>1040590.3848331347</v>
      </c>
      <c r="V34" s="32">
        <f>P34/O34</f>
        <v>2085.833707931099</v>
      </c>
      <c r="W34" s="31">
        <f>SUM(W14:W33)</f>
        <v>1297147.93090866</v>
      </c>
      <c r="X34" s="31">
        <f>SUM(X14:X33)</f>
        <v>193008</v>
      </c>
      <c r="Y34" s="35">
        <f>SUM(Y14:Y33)</f>
        <v>238490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neznanec21</cp:lastModifiedBy>
  <cp:lastPrinted>2010-10-21T13:56:26Z</cp:lastPrinted>
  <dcterms:created xsi:type="dcterms:W3CDTF">1998-07-08T11:15:35Z</dcterms:created>
  <dcterms:modified xsi:type="dcterms:W3CDTF">2012-05-24T10:58:42Z</dcterms:modified>
  <cp:category/>
  <cp:version/>
  <cp:contentType/>
  <cp:contentStatus/>
</cp:coreProperties>
</file>