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81" windowWidth="19440" windowHeight="694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<sst xmlns="http://schemas.openxmlformats.org/spreadsheetml/2006/main" count="263" uniqueCount="100">
  <si>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</si>
  <si>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</si>
  <si>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</si>
  <si>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</si>
  <si>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</si>
  <si>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</si>
  <si>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</si>
  <si>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</si>
  <si>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</si>
  <si>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</si>
  <si>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</si>
  <si>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</si>
  <si>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</si>
  <si>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</si>
  <si>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</si>
  <si>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</si>
  <si>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</si>
  <si>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</si>
  <si>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</si>
  <si>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</si>
  <si>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</si>
  <si>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</si>
  <si>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</si>
  <si>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</si>
  <si>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</si>
  <si>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</si>
  <si>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</si>
  <si>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</si>
  <si>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</si>
  <si>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</si>
  <si>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</si>
  <si>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</si>
  <si>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</si>
  <si>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</si>
  <si>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</si>
  <si>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</si>
  <si>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</si>
  <si>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</si>
  <si>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</si>
  <si>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</si>
  <si>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</si>
  <si>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</si>
  <si>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</si>
  <si>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</si>
  <si>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</si>
  <si>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</si>
  <si>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WB</t>
  </si>
  <si>
    <t>UNI</t>
  </si>
  <si>
    <t>IND</t>
  </si>
  <si>
    <t>Cinemania</t>
  </si>
  <si>
    <t>FOX</t>
  </si>
  <si>
    <t>FIVIA</t>
  </si>
  <si>
    <t>AMERICAN REUNION</t>
  </si>
  <si>
    <t>AMERIŠKA PITA: OBLETNICA</t>
  </si>
  <si>
    <t>BEST EXOTIC MARIGOLD HOTEL</t>
  </si>
  <si>
    <t>EKSOTIČNI HOTEL MARIGOLD</t>
  </si>
  <si>
    <t>BATTLESHIP</t>
  </si>
  <si>
    <t>BOJNA LADJA</t>
  </si>
  <si>
    <t>New</t>
  </si>
  <si>
    <t>THE DOLPHIN</t>
  </si>
  <si>
    <t>DELFIN</t>
  </si>
  <si>
    <t>MIRROR, MIRROR</t>
  </si>
  <si>
    <t>ZRCALCE, ZRCALCE</t>
  </si>
  <si>
    <t>PROJECT X</t>
  </si>
  <si>
    <t>PROJEKT X</t>
  </si>
  <si>
    <t>AVENGERS</t>
  </si>
  <si>
    <t>MAŠČEVALCI</t>
  </si>
  <si>
    <t>BVI</t>
  </si>
  <si>
    <t>CENEX</t>
  </si>
  <si>
    <t>THE CABIN IN THE WOODS</t>
  </si>
  <si>
    <t>KOČA V GOZDU</t>
  </si>
  <si>
    <t>STREET DANCE 2</t>
  </si>
  <si>
    <t>ULIČNI PLES 2</t>
  </si>
  <si>
    <t>HABEMUS PAPAM</t>
  </si>
  <si>
    <t>HABEMUS PAPAM: IMAMO PAPEŽA</t>
  </si>
  <si>
    <t>CF</t>
  </si>
  <si>
    <t>IRON SKY</t>
  </si>
  <si>
    <t>JEKLENO NEBO</t>
  </si>
  <si>
    <t>21 JUMP STREET</t>
  </si>
  <si>
    <t>21 JUMP STREET: MLADENIČ V MODREM</t>
  </si>
  <si>
    <t>SONY</t>
  </si>
  <si>
    <t>DARK SHADOWS</t>
  </si>
  <si>
    <t>TEMNE SENCE</t>
  </si>
  <si>
    <t>INTOUCHABLES</t>
  </si>
  <si>
    <t>PRIJATELJA</t>
  </si>
  <si>
    <t>THE DICTATOR</t>
  </si>
  <si>
    <t>DIKTATOR</t>
  </si>
  <si>
    <t>PAR</t>
  </si>
  <si>
    <t>WHAT TO EXPECT WHEN YOU'RE EXPECTING</t>
  </si>
  <si>
    <t>KAJ PRIČAKOVATI KO PRIČAKUJEŠ</t>
  </si>
  <si>
    <t>24 - May</t>
  </si>
  <si>
    <t>30 - May</t>
  </si>
  <si>
    <t>25 - May</t>
  </si>
  <si>
    <t>27 - May</t>
  </si>
  <si>
    <t>SALMON FISHING IN YEMEN</t>
  </si>
  <si>
    <t>MUHARJENJE V JEMNU</t>
  </si>
  <si>
    <t>A SEPARATION (JODAEIYE NADER AZ SIMIN)</t>
  </si>
  <si>
    <t>LOČITEV</t>
  </si>
  <si>
    <t>MEN IN BLACK 3 3D</t>
  </si>
  <si>
    <t>MOŽJE V ČRNEM 3 3D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</si>
</sst>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D28" sqref="D2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92</v>
      </c>
      <c r="L4" s="20"/>
      <c r="M4" s="82" t="s">
        <v>93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90</v>
      </c>
      <c r="L5" s="7"/>
      <c r="M5" s="83" t="s">
        <v>91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41060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85</v>
      </c>
      <c r="D14" s="4" t="s">
        <v>86</v>
      </c>
      <c r="E14" s="15" t="s">
        <v>87</v>
      </c>
      <c r="F14" s="15" t="s">
        <v>36</v>
      </c>
      <c r="G14" s="37">
        <v>2</v>
      </c>
      <c r="H14" s="37">
        <v>12</v>
      </c>
      <c r="I14" s="22">
        <v>47640</v>
      </c>
      <c r="J14" s="22">
        <v>56327</v>
      </c>
      <c r="K14" s="98">
        <v>9500</v>
      </c>
      <c r="L14" s="98">
        <v>11215</v>
      </c>
      <c r="M14" s="64">
        <f>(I14/J14*100)-100</f>
        <v>-15.422443943401916</v>
      </c>
      <c r="N14" s="14">
        <f>I14/H14</f>
        <v>3970</v>
      </c>
      <c r="O14" s="73">
        <v>13</v>
      </c>
      <c r="P14" s="14">
        <v>70817</v>
      </c>
      <c r="Q14" s="14">
        <v>102211</v>
      </c>
      <c r="R14" s="14">
        <v>15660</v>
      </c>
      <c r="S14" s="14">
        <v>23371</v>
      </c>
      <c r="T14" s="64">
        <f>(P14/Q14*100)-100</f>
        <v>-30.714893700286666</v>
      </c>
      <c r="U14" s="75">
        <v>106226</v>
      </c>
      <c r="V14" s="14">
        <f>P14/O14</f>
        <v>5447.461538461538</v>
      </c>
      <c r="W14" s="75">
        <f>SUM(U14,P14)</f>
        <v>177043</v>
      </c>
      <c r="X14" s="75">
        <v>24678</v>
      </c>
      <c r="Y14" s="76">
        <f>SUM(X14,R14)</f>
        <v>40338</v>
      </c>
    </row>
    <row r="15" spans="1:25" ht="12.75">
      <c r="A15" s="72">
        <v>2</v>
      </c>
      <c r="B15" s="72" t="s">
        <v>58</v>
      </c>
      <c r="C15" s="4" t="s">
        <v>98</v>
      </c>
      <c r="D15" s="4" t="s">
        <v>99</v>
      </c>
      <c r="E15" s="15" t="s">
        <v>80</v>
      </c>
      <c r="F15" s="15" t="s">
        <v>75</v>
      </c>
      <c r="G15" s="37">
        <v>1</v>
      </c>
      <c r="H15" s="37">
        <v>18</v>
      </c>
      <c r="I15" s="14">
        <v>30481</v>
      </c>
      <c r="J15" s="14"/>
      <c r="K15" s="14">
        <v>5600</v>
      </c>
      <c r="L15" s="14"/>
      <c r="M15" s="64"/>
      <c r="N15" s="14">
        <f>I15/H15</f>
        <v>1693.388888888889</v>
      </c>
      <c r="O15" s="38">
        <v>18</v>
      </c>
      <c r="P15" s="14">
        <v>50490</v>
      </c>
      <c r="Q15" s="14"/>
      <c r="R15" s="14">
        <v>10697</v>
      </c>
      <c r="S15" s="14"/>
      <c r="T15" s="64"/>
      <c r="U15" s="75">
        <v>2934</v>
      </c>
      <c r="V15" s="14">
        <f>P15/O15</f>
        <v>2805</v>
      </c>
      <c r="W15" s="75">
        <f>SUM(U15,P15)</f>
        <v>53424</v>
      </c>
      <c r="X15" s="75">
        <v>852</v>
      </c>
      <c r="Y15" s="76">
        <f>SUM(X15,R15)</f>
        <v>11549</v>
      </c>
    </row>
    <row r="16" spans="1:25" ht="12.75">
      <c r="A16" s="72">
        <v>3</v>
      </c>
      <c r="B16" s="72">
        <v>2</v>
      </c>
      <c r="C16" s="4" t="s">
        <v>88</v>
      </c>
      <c r="D16" s="4" t="s">
        <v>89</v>
      </c>
      <c r="E16" s="15" t="s">
        <v>48</v>
      </c>
      <c r="F16" s="15" t="s">
        <v>51</v>
      </c>
      <c r="G16" s="37">
        <v>2</v>
      </c>
      <c r="H16" s="37">
        <v>8</v>
      </c>
      <c r="I16" s="24">
        <v>8182</v>
      </c>
      <c r="J16" s="24">
        <v>9659</v>
      </c>
      <c r="K16" s="97">
        <v>1609</v>
      </c>
      <c r="L16" s="97">
        <v>1947</v>
      </c>
      <c r="M16" s="64">
        <f>(I16/J16*100)-100</f>
        <v>-15.29143803706387</v>
      </c>
      <c r="N16" s="14">
        <f>I16/H16</f>
        <v>1022.75</v>
      </c>
      <c r="O16" s="73">
        <v>8</v>
      </c>
      <c r="P16" s="74">
        <v>12956</v>
      </c>
      <c r="Q16" s="74">
        <v>18571</v>
      </c>
      <c r="R16" s="74">
        <v>2933</v>
      </c>
      <c r="S16" s="74">
        <v>4439</v>
      </c>
      <c r="T16" s="64">
        <f>(P16/Q16*100)-100</f>
        <v>-30.23531312261052</v>
      </c>
      <c r="U16" s="75">
        <v>21201</v>
      </c>
      <c r="V16" s="14">
        <f>P16/O16</f>
        <v>1619.5</v>
      </c>
      <c r="W16" s="75">
        <f>SUM(U16,P16)</f>
        <v>34157</v>
      </c>
      <c r="X16" s="75">
        <v>5365</v>
      </c>
      <c r="Y16" s="76">
        <f>SUM(X16,R16)</f>
        <v>8298</v>
      </c>
    </row>
    <row r="17" spans="1:25" ht="12.75">
      <c r="A17" s="72">
        <v>4</v>
      </c>
      <c r="B17" s="72">
        <v>3</v>
      </c>
      <c r="C17" s="4" t="s">
        <v>65</v>
      </c>
      <c r="D17" s="4" t="s">
        <v>66</v>
      </c>
      <c r="E17" s="15" t="s">
        <v>67</v>
      </c>
      <c r="F17" s="15" t="s">
        <v>68</v>
      </c>
      <c r="G17" s="37">
        <v>4</v>
      </c>
      <c r="H17" s="37">
        <v>14</v>
      </c>
      <c r="I17" s="24">
        <v>6929</v>
      </c>
      <c r="J17" s="24">
        <v>10702</v>
      </c>
      <c r="K17" s="97">
        <v>1264</v>
      </c>
      <c r="L17" s="97">
        <v>1912</v>
      </c>
      <c r="M17" s="64">
        <f>(I17/J17*100)-100</f>
        <v>-35.25509250607362</v>
      </c>
      <c r="N17" s="14">
        <f>I17/H17</f>
        <v>494.92857142857144</v>
      </c>
      <c r="O17" s="38">
        <v>14</v>
      </c>
      <c r="P17" s="14">
        <v>10097</v>
      </c>
      <c r="Q17" s="14">
        <v>17896</v>
      </c>
      <c r="R17" s="14">
        <v>1978</v>
      </c>
      <c r="S17" s="14">
        <v>3582</v>
      </c>
      <c r="T17" s="64">
        <f>(P17/Q17*100)-100</f>
        <v>-43.579570853822084</v>
      </c>
      <c r="U17" s="75">
        <v>106284</v>
      </c>
      <c r="V17" s="14">
        <f>P17/O17</f>
        <v>721.2142857142857</v>
      </c>
      <c r="W17" s="75">
        <f>SUM(U17,P17)</f>
        <v>116381</v>
      </c>
      <c r="X17" s="75">
        <v>20441</v>
      </c>
      <c r="Y17" s="76">
        <f>SUM(X17,R17)</f>
        <v>22419</v>
      </c>
    </row>
    <row r="18" spans="1:25" ht="13.5" customHeight="1">
      <c r="A18" s="72">
        <v>5</v>
      </c>
      <c r="B18" s="72">
        <v>4</v>
      </c>
      <c r="C18" s="4" t="s">
        <v>81</v>
      </c>
      <c r="D18" s="4" t="s">
        <v>82</v>
      </c>
      <c r="E18" s="15" t="s">
        <v>46</v>
      </c>
      <c r="F18" s="15" t="s">
        <v>42</v>
      </c>
      <c r="G18" s="37">
        <v>3</v>
      </c>
      <c r="H18" s="37">
        <v>6</v>
      </c>
      <c r="I18" s="22">
        <v>4123</v>
      </c>
      <c r="J18" s="22">
        <v>5498</v>
      </c>
      <c r="K18" s="96">
        <v>822</v>
      </c>
      <c r="L18" s="96">
        <v>1161</v>
      </c>
      <c r="M18" s="64">
        <f>(I18/J18*100)-100</f>
        <v>-25.00909421607858</v>
      </c>
      <c r="N18" s="14">
        <f>I18/H18</f>
        <v>687.1666666666666</v>
      </c>
      <c r="O18" s="73">
        <v>6</v>
      </c>
      <c r="P18" s="22">
        <v>6121</v>
      </c>
      <c r="Q18" s="22">
        <v>8802</v>
      </c>
      <c r="R18" s="22">
        <v>1349</v>
      </c>
      <c r="S18" s="22">
        <v>2052</v>
      </c>
      <c r="T18" s="64">
        <f>(P18/Q18*100)-100</f>
        <v>-30.458986593955913</v>
      </c>
      <c r="U18" s="75">
        <v>26806</v>
      </c>
      <c r="V18" s="14">
        <f>P18/O18</f>
        <v>1020.1666666666666</v>
      </c>
      <c r="W18" s="75">
        <f>SUM(U18,P18)</f>
        <v>32927</v>
      </c>
      <c r="X18" s="75">
        <v>5954</v>
      </c>
      <c r="Y18" s="76">
        <f>SUM(X18,R18)</f>
        <v>7303</v>
      </c>
    </row>
    <row r="19" spans="1:25" ht="12.75">
      <c r="A19" s="72">
        <v>6</v>
      </c>
      <c r="B19" s="72">
        <v>7</v>
      </c>
      <c r="C19" s="4" t="s">
        <v>61</v>
      </c>
      <c r="D19" s="4" t="s">
        <v>62</v>
      </c>
      <c r="E19" s="15" t="s">
        <v>48</v>
      </c>
      <c r="F19" s="15" t="s">
        <v>36</v>
      </c>
      <c r="G19" s="37">
        <v>5</v>
      </c>
      <c r="H19" s="37">
        <v>10</v>
      </c>
      <c r="I19" s="24">
        <v>3618</v>
      </c>
      <c r="J19" s="24">
        <v>3810</v>
      </c>
      <c r="K19" s="22">
        <v>754</v>
      </c>
      <c r="L19" s="22">
        <v>846</v>
      </c>
      <c r="M19" s="64">
        <f>(I19/J19*100)-100</f>
        <v>-5.039370078740163</v>
      </c>
      <c r="N19" s="14">
        <f>I19/H19</f>
        <v>361.8</v>
      </c>
      <c r="O19" s="37">
        <v>10</v>
      </c>
      <c r="P19" s="22">
        <v>5167</v>
      </c>
      <c r="Q19" s="22">
        <v>6518</v>
      </c>
      <c r="R19" s="22">
        <v>1137</v>
      </c>
      <c r="S19" s="22">
        <v>1595</v>
      </c>
      <c r="T19" s="64">
        <f>(P19/Q19*100)-100</f>
        <v>-20.727216937710963</v>
      </c>
      <c r="U19" s="75">
        <v>67496</v>
      </c>
      <c r="V19" s="14">
        <f>P19/O19</f>
        <v>516.7</v>
      </c>
      <c r="W19" s="75">
        <f>SUM(U19,P19)</f>
        <v>72663</v>
      </c>
      <c r="X19" s="75">
        <v>14956</v>
      </c>
      <c r="Y19" s="76">
        <f>SUM(X19,R19)</f>
        <v>16093</v>
      </c>
    </row>
    <row r="20" spans="1:25" ht="12.75">
      <c r="A20" s="72">
        <v>7</v>
      </c>
      <c r="B20" s="72">
        <v>6</v>
      </c>
      <c r="C20" s="4" t="s">
        <v>83</v>
      </c>
      <c r="D20" s="4" t="s">
        <v>84</v>
      </c>
      <c r="E20" s="15" t="s">
        <v>48</v>
      </c>
      <c r="F20" s="15" t="s">
        <v>42</v>
      </c>
      <c r="G20" s="37">
        <v>3</v>
      </c>
      <c r="H20" s="37">
        <v>4</v>
      </c>
      <c r="I20" s="24">
        <v>2639</v>
      </c>
      <c r="J20" s="24">
        <v>3164</v>
      </c>
      <c r="K20" s="14">
        <v>512</v>
      </c>
      <c r="L20" s="14">
        <v>622</v>
      </c>
      <c r="M20" s="64">
        <f>(I20/J20*100)-100</f>
        <v>-16.592920353982294</v>
      </c>
      <c r="N20" s="14">
        <f>I20/H20</f>
        <v>659.75</v>
      </c>
      <c r="O20" s="73">
        <v>4</v>
      </c>
      <c r="P20" s="14">
        <v>4450</v>
      </c>
      <c r="Q20" s="14">
        <v>7061</v>
      </c>
      <c r="R20" s="14">
        <v>922</v>
      </c>
      <c r="S20" s="14">
        <v>1486</v>
      </c>
      <c r="T20" s="64">
        <f>(P20/Q20*100)-100</f>
        <v>-36.9777651890667</v>
      </c>
      <c r="U20" s="75">
        <v>17724</v>
      </c>
      <c r="V20" s="14">
        <f>P20/O20</f>
        <v>1112.5</v>
      </c>
      <c r="W20" s="75">
        <f>SUM(U20,P20)</f>
        <v>22174</v>
      </c>
      <c r="X20" s="75">
        <v>3647</v>
      </c>
      <c r="Y20" s="76">
        <f>SUM(X20,R20)</f>
        <v>4569</v>
      </c>
    </row>
    <row r="21" spans="1:25" ht="12.75">
      <c r="A21" s="72">
        <v>8</v>
      </c>
      <c r="B21" s="72">
        <v>5</v>
      </c>
      <c r="C21" s="4" t="s">
        <v>71</v>
      </c>
      <c r="D21" s="4" t="s">
        <v>72</v>
      </c>
      <c r="E21" s="15" t="s">
        <v>48</v>
      </c>
      <c r="F21" s="15" t="s">
        <v>42</v>
      </c>
      <c r="G21" s="37">
        <v>4</v>
      </c>
      <c r="H21" s="37">
        <v>11</v>
      </c>
      <c r="I21" s="14">
        <v>2051</v>
      </c>
      <c r="J21" s="14">
        <v>5105</v>
      </c>
      <c r="K21" s="14">
        <v>366</v>
      </c>
      <c r="L21" s="14">
        <v>936</v>
      </c>
      <c r="M21" s="64">
        <f>(I21/J21*100)-100</f>
        <v>-59.82370225269344</v>
      </c>
      <c r="N21" s="14">
        <f>I21/H21</f>
        <v>186.45454545454547</v>
      </c>
      <c r="O21" s="73">
        <v>11</v>
      </c>
      <c r="P21" s="22">
        <v>3642</v>
      </c>
      <c r="Q21" s="22">
        <v>7829</v>
      </c>
      <c r="R21" s="22">
        <v>733</v>
      </c>
      <c r="S21" s="22">
        <v>1568</v>
      </c>
      <c r="T21" s="64">
        <f>(P21/Q21*100)-100</f>
        <v>-53.480648869587434</v>
      </c>
      <c r="U21" s="75">
        <v>54627</v>
      </c>
      <c r="V21" s="14">
        <f>P21/O21</f>
        <v>331.09090909090907</v>
      </c>
      <c r="W21" s="75">
        <f>SUM(U21,P21)</f>
        <v>58269</v>
      </c>
      <c r="X21" s="75">
        <v>10557</v>
      </c>
      <c r="Y21" s="76">
        <f>SUM(X21,R21)</f>
        <v>11290</v>
      </c>
    </row>
    <row r="22" spans="1:25" ht="12.75">
      <c r="A22" s="72">
        <v>9</v>
      </c>
      <c r="B22" s="72">
        <v>11</v>
      </c>
      <c r="C22" s="86" t="s">
        <v>59</v>
      </c>
      <c r="D22" s="86" t="s">
        <v>60</v>
      </c>
      <c r="E22" s="15" t="s">
        <v>48</v>
      </c>
      <c r="F22" s="15" t="s">
        <v>51</v>
      </c>
      <c r="G22" s="37">
        <v>5</v>
      </c>
      <c r="H22" s="37">
        <v>6</v>
      </c>
      <c r="I22" s="24">
        <v>2126</v>
      </c>
      <c r="J22" s="24">
        <v>1945</v>
      </c>
      <c r="K22" s="24">
        <v>442</v>
      </c>
      <c r="L22" s="24">
        <v>431</v>
      </c>
      <c r="M22" s="64">
        <f>(I22/J22*100)-100</f>
        <v>9.30591259640103</v>
      </c>
      <c r="N22" s="14">
        <f>I22/H22</f>
        <v>354.3333333333333</v>
      </c>
      <c r="O22" s="37">
        <v>6</v>
      </c>
      <c r="P22" s="14">
        <v>3147</v>
      </c>
      <c r="Q22" s="14">
        <v>3775</v>
      </c>
      <c r="R22" s="14">
        <v>725</v>
      </c>
      <c r="S22" s="14">
        <v>963</v>
      </c>
      <c r="T22" s="64">
        <f>(P22/Q22*100)-100</f>
        <v>-16.63576158940397</v>
      </c>
      <c r="U22" s="94">
        <v>18986</v>
      </c>
      <c r="V22" s="14">
        <f>P22/O22</f>
        <v>524.5</v>
      </c>
      <c r="W22" s="75">
        <f>SUM(U22,P22)</f>
        <v>22133</v>
      </c>
      <c r="X22" s="75">
        <v>4509</v>
      </c>
      <c r="Y22" s="76">
        <f>SUM(X22,R22)</f>
        <v>5234</v>
      </c>
    </row>
    <row r="23" spans="1:25" ht="12.75">
      <c r="A23" s="72">
        <v>10</v>
      </c>
      <c r="B23" s="72">
        <v>9</v>
      </c>
      <c r="C23" s="4" t="s">
        <v>52</v>
      </c>
      <c r="D23" s="4" t="s">
        <v>53</v>
      </c>
      <c r="E23" s="15" t="s">
        <v>47</v>
      </c>
      <c r="F23" s="15" t="s">
        <v>36</v>
      </c>
      <c r="G23" s="37">
        <v>8</v>
      </c>
      <c r="H23" s="37">
        <v>11</v>
      </c>
      <c r="I23" s="24">
        <v>1839</v>
      </c>
      <c r="J23" s="24">
        <v>2602</v>
      </c>
      <c r="K23" s="92">
        <v>391</v>
      </c>
      <c r="L23" s="92">
        <v>569</v>
      </c>
      <c r="M23" s="64">
        <f>(I23/J23*100)-100</f>
        <v>-29.323597232897768</v>
      </c>
      <c r="N23" s="14">
        <f>I23/H23</f>
        <v>167.1818181818182</v>
      </c>
      <c r="O23" s="37">
        <v>11</v>
      </c>
      <c r="P23" s="22">
        <v>2922</v>
      </c>
      <c r="Q23" s="22">
        <v>4855</v>
      </c>
      <c r="R23" s="22">
        <v>674</v>
      </c>
      <c r="S23" s="22">
        <v>1170</v>
      </c>
      <c r="T23" s="64">
        <f>(P23/Q23*100)-100</f>
        <v>-39.81462409886715</v>
      </c>
      <c r="U23" s="75">
        <v>404919</v>
      </c>
      <c r="V23" s="14">
        <f>P23/O23</f>
        <v>265.6363636363636</v>
      </c>
      <c r="W23" s="75">
        <f>SUM(U23,P23)</f>
        <v>407841</v>
      </c>
      <c r="X23" s="77">
        <v>88236</v>
      </c>
      <c r="Y23" s="76">
        <f>SUM(X23,R23)</f>
        <v>88910</v>
      </c>
    </row>
    <row r="24" spans="1:25" ht="12.75">
      <c r="A24" s="72">
        <v>11</v>
      </c>
      <c r="B24" s="72" t="s">
        <v>58</v>
      </c>
      <c r="C24" s="4" t="s">
        <v>96</v>
      </c>
      <c r="D24" s="4" t="s">
        <v>97</v>
      </c>
      <c r="E24" s="15" t="s">
        <v>48</v>
      </c>
      <c r="F24" s="15" t="s">
        <v>75</v>
      </c>
      <c r="G24" s="37">
        <v>1</v>
      </c>
      <c r="H24" s="37">
        <v>1</v>
      </c>
      <c r="I24" s="24">
        <v>1458</v>
      </c>
      <c r="J24" s="24"/>
      <c r="K24" s="97">
        <v>311</v>
      </c>
      <c r="L24" s="97"/>
      <c r="M24" s="64"/>
      <c r="N24" s="14">
        <f>I24/H24</f>
        <v>1458</v>
      </c>
      <c r="O24" s="38">
        <v>1</v>
      </c>
      <c r="P24" s="14">
        <v>2638</v>
      </c>
      <c r="Q24" s="14"/>
      <c r="R24" s="14">
        <v>582</v>
      </c>
      <c r="S24" s="14"/>
      <c r="T24" s="64"/>
      <c r="U24" s="75"/>
      <c r="V24" s="14">
        <f>P24/O24</f>
        <v>2638</v>
      </c>
      <c r="W24" s="75">
        <f>SUM(U24,P24)</f>
        <v>2638</v>
      </c>
      <c r="X24" s="77"/>
      <c r="Y24" s="76">
        <f>SUM(X24,R24)</f>
        <v>582</v>
      </c>
    </row>
    <row r="25" spans="1:25" ht="12.75" customHeight="1">
      <c r="A25" s="72">
        <v>12</v>
      </c>
      <c r="B25" s="72">
        <v>12</v>
      </c>
      <c r="C25" s="4" t="s">
        <v>69</v>
      </c>
      <c r="D25" s="4" t="s">
        <v>70</v>
      </c>
      <c r="E25" s="15" t="s">
        <v>48</v>
      </c>
      <c r="F25" s="15" t="s">
        <v>49</v>
      </c>
      <c r="G25" s="37">
        <v>4</v>
      </c>
      <c r="H25" s="37">
        <v>4</v>
      </c>
      <c r="I25" s="24">
        <v>1587</v>
      </c>
      <c r="J25" s="24">
        <v>1721</v>
      </c>
      <c r="K25" s="24">
        <v>322</v>
      </c>
      <c r="L25" s="24">
        <v>357</v>
      </c>
      <c r="M25" s="64">
        <f>(I25/J25*100)-100</f>
        <v>-7.786170830912269</v>
      </c>
      <c r="N25" s="14">
        <f>I25/H25</f>
        <v>396.75</v>
      </c>
      <c r="O25" s="38">
        <v>4</v>
      </c>
      <c r="P25" s="14">
        <v>2555</v>
      </c>
      <c r="Q25" s="14">
        <v>3553</v>
      </c>
      <c r="R25" s="24">
        <v>597</v>
      </c>
      <c r="S25" s="24">
        <v>850</v>
      </c>
      <c r="T25" s="64">
        <f>(P25/Q25*100)-100</f>
        <v>-28.08893892485223</v>
      </c>
      <c r="U25" s="77">
        <v>19994</v>
      </c>
      <c r="V25" s="14">
        <f>P25/O25</f>
        <v>638.75</v>
      </c>
      <c r="W25" s="75">
        <f>SUM(U25,P25)</f>
        <v>22549</v>
      </c>
      <c r="X25" s="75">
        <v>4449</v>
      </c>
      <c r="Y25" s="76">
        <f>SUM(X25,R25)</f>
        <v>5046</v>
      </c>
    </row>
    <row r="26" spans="1:25" ht="12.75" customHeight="1">
      <c r="A26" s="72">
        <v>13</v>
      </c>
      <c r="B26" s="72">
        <v>8</v>
      </c>
      <c r="C26" s="4" t="s">
        <v>76</v>
      </c>
      <c r="D26" s="4" t="s">
        <v>77</v>
      </c>
      <c r="E26" s="15" t="s">
        <v>48</v>
      </c>
      <c r="F26" s="15" t="s">
        <v>49</v>
      </c>
      <c r="G26" s="37">
        <v>3</v>
      </c>
      <c r="H26" s="37">
        <v>4</v>
      </c>
      <c r="I26" s="14">
        <v>1145</v>
      </c>
      <c r="J26" s="14">
        <v>2595</v>
      </c>
      <c r="K26" s="14">
        <v>222</v>
      </c>
      <c r="L26" s="14">
        <v>523</v>
      </c>
      <c r="M26" s="64">
        <f>(I26/J26*100)-100</f>
        <v>-55.8766859344894</v>
      </c>
      <c r="N26" s="14">
        <f>I26/H26</f>
        <v>286.25</v>
      </c>
      <c r="O26" s="73">
        <v>4</v>
      </c>
      <c r="P26" s="14">
        <v>2168</v>
      </c>
      <c r="Q26" s="14">
        <v>4856</v>
      </c>
      <c r="R26" s="14">
        <v>475</v>
      </c>
      <c r="S26" s="14">
        <v>1191</v>
      </c>
      <c r="T26" s="64">
        <f>(P26/Q26*100)-100</f>
        <v>-55.35420098846787</v>
      </c>
      <c r="U26" s="77">
        <v>14668</v>
      </c>
      <c r="V26" s="14">
        <f>P26/O26</f>
        <v>542</v>
      </c>
      <c r="W26" s="75">
        <f>SUM(U26,P26)</f>
        <v>16836</v>
      </c>
      <c r="X26" s="75">
        <v>3800</v>
      </c>
      <c r="Y26" s="76">
        <f>SUM(X26,R26)</f>
        <v>4275</v>
      </c>
    </row>
    <row r="27" spans="1:25" ht="12.75">
      <c r="A27" s="72">
        <v>14</v>
      </c>
      <c r="B27" s="72">
        <v>10</v>
      </c>
      <c r="C27" s="4" t="s">
        <v>78</v>
      </c>
      <c r="D27" s="4" t="s">
        <v>79</v>
      </c>
      <c r="E27" s="15" t="s">
        <v>80</v>
      </c>
      <c r="F27" s="15" t="s">
        <v>75</v>
      </c>
      <c r="G27" s="37">
        <v>3</v>
      </c>
      <c r="H27" s="37">
        <v>4</v>
      </c>
      <c r="I27" s="24">
        <v>1172</v>
      </c>
      <c r="J27" s="24">
        <v>1919</v>
      </c>
      <c r="K27" s="98">
        <v>243</v>
      </c>
      <c r="L27" s="98">
        <v>396</v>
      </c>
      <c r="M27" s="64">
        <f>(I27/J27*100)-100</f>
        <v>-38.92652423137051</v>
      </c>
      <c r="N27" s="14">
        <f>I27/H27</f>
        <v>293</v>
      </c>
      <c r="O27" s="73">
        <v>4</v>
      </c>
      <c r="P27" s="22">
        <v>2081</v>
      </c>
      <c r="Q27" s="22">
        <v>3910</v>
      </c>
      <c r="R27" s="22">
        <v>484</v>
      </c>
      <c r="S27" s="22">
        <v>960</v>
      </c>
      <c r="T27" s="64">
        <f>(P27/Q27*100)-100</f>
        <v>-46.77749360613811</v>
      </c>
      <c r="U27" s="75">
        <v>15491</v>
      </c>
      <c r="V27" s="14">
        <f>P27/O27</f>
        <v>520.25</v>
      </c>
      <c r="W27" s="75">
        <f>SUM(U27,P27)</f>
        <v>17572</v>
      </c>
      <c r="X27" s="77">
        <v>3553</v>
      </c>
      <c r="Y27" s="76">
        <f>SUM(X27,R27)</f>
        <v>4037</v>
      </c>
    </row>
    <row r="28" spans="1:25" ht="12.75">
      <c r="A28" s="72">
        <v>15</v>
      </c>
      <c r="B28" s="72" t="s">
        <v>58</v>
      </c>
      <c r="C28" s="4" t="s">
        <v>94</v>
      </c>
      <c r="D28" s="4" t="s">
        <v>95</v>
      </c>
      <c r="E28" s="15" t="s">
        <v>48</v>
      </c>
      <c r="F28" s="15" t="s">
        <v>42</v>
      </c>
      <c r="G28" s="37">
        <v>1</v>
      </c>
      <c r="H28" s="37">
        <v>1</v>
      </c>
      <c r="I28" s="24">
        <v>898</v>
      </c>
      <c r="J28" s="24"/>
      <c r="K28" s="22">
        <v>178</v>
      </c>
      <c r="L28" s="22"/>
      <c r="M28" s="64"/>
      <c r="N28" s="14">
        <f>I28/H28</f>
        <v>898</v>
      </c>
      <c r="O28" s="73">
        <v>1</v>
      </c>
      <c r="P28" s="14">
        <v>1605</v>
      </c>
      <c r="Q28" s="14"/>
      <c r="R28" s="14">
        <v>333</v>
      </c>
      <c r="S28" s="14"/>
      <c r="T28" s="64"/>
      <c r="U28" s="94"/>
      <c r="V28" s="14">
        <f>P28/O28</f>
        <v>1605</v>
      </c>
      <c r="W28" s="75">
        <f>SUM(U28,P28)</f>
        <v>1605</v>
      </c>
      <c r="X28" s="77"/>
      <c r="Y28" s="76">
        <f>SUM(X28,R28)</f>
        <v>333</v>
      </c>
    </row>
    <row r="29" spans="1:25" ht="12.75">
      <c r="A29" s="72">
        <v>16</v>
      </c>
      <c r="B29" s="72">
        <v>14</v>
      </c>
      <c r="C29" s="86" t="s">
        <v>63</v>
      </c>
      <c r="D29" s="86" t="s">
        <v>64</v>
      </c>
      <c r="E29" s="15" t="s">
        <v>46</v>
      </c>
      <c r="F29" s="15" t="s">
        <v>42</v>
      </c>
      <c r="G29" s="37">
        <v>5</v>
      </c>
      <c r="H29" s="37">
        <v>8</v>
      </c>
      <c r="I29" s="24">
        <v>858</v>
      </c>
      <c r="J29" s="24">
        <v>1016</v>
      </c>
      <c r="K29" s="24">
        <v>171</v>
      </c>
      <c r="L29" s="24">
        <v>212</v>
      </c>
      <c r="M29" s="64">
        <f>(I29/J29*100)-100</f>
        <v>-15.551181102362193</v>
      </c>
      <c r="N29" s="14">
        <f>I29/H29</f>
        <v>107.25</v>
      </c>
      <c r="O29" s="73">
        <v>8</v>
      </c>
      <c r="P29" s="14">
        <v>1265</v>
      </c>
      <c r="Q29" s="14">
        <v>2026</v>
      </c>
      <c r="R29" s="14">
        <v>277</v>
      </c>
      <c r="S29" s="14">
        <v>472</v>
      </c>
      <c r="T29" s="64">
        <f>(P29/Q29*100)-100</f>
        <v>-37.561697926949655</v>
      </c>
      <c r="U29" s="75">
        <v>52171</v>
      </c>
      <c r="V29" s="14">
        <f>P29/O29</f>
        <v>158.125</v>
      </c>
      <c r="W29" s="75">
        <f>SUM(U29,P29)</f>
        <v>53436</v>
      </c>
      <c r="X29" s="77">
        <v>11744</v>
      </c>
      <c r="Y29" s="76">
        <f>SUM(X29,R29)</f>
        <v>12021</v>
      </c>
    </row>
    <row r="30" spans="1:25" ht="12.75">
      <c r="A30" s="72">
        <v>17</v>
      </c>
      <c r="B30" s="72">
        <v>15</v>
      </c>
      <c r="C30" s="4" t="s">
        <v>54</v>
      </c>
      <c r="D30" s="4" t="s">
        <v>55</v>
      </c>
      <c r="E30" s="15" t="s">
        <v>50</v>
      </c>
      <c r="F30" s="15" t="s">
        <v>42</v>
      </c>
      <c r="G30" s="37">
        <v>7</v>
      </c>
      <c r="H30" s="37">
        <v>4</v>
      </c>
      <c r="I30" s="24">
        <v>710</v>
      </c>
      <c r="J30" s="24">
        <v>898</v>
      </c>
      <c r="K30" s="14">
        <v>144</v>
      </c>
      <c r="L30" s="14">
        <v>174</v>
      </c>
      <c r="M30" s="64">
        <f>(I30/J30*100)-100</f>
        <v>-20.935412026726056</v>
      </c>
      <c r="N30" s="14">
        <f>I30/H30</f>
        <v>177.5</v>
      </c>
      <c r="O30" s="73">
        <v>4</v>
      </c>
      <c r="P30" s="22">
        <v>1068</v>
      </c>
      <c r="Q30" s="22">
        <v>1724</v>
      </c>
      <c r="R30" s="22">
        <v>225</v>
      </c>
      <c r="S30" s="22">
        <v>376</v>
      </c>
      <c r="T30" s="64">
        <f>(P30/Q30*100)-100</f>
        <v>-38.05104408352668</v>
      </c>
      <c r="U30" s="75">
        <v>43903</v>
      </c>
      <c r="V30" s="14">
        <f>P30/O30</f>
        <v>267</v>
      </c>
      <c r="W30" s="75">
        <f>SUM(U30,P30)</f>
        <v>44971</v>
      </c>
      <c r="X30" s="75">
        <v>9014</v>
      </c>
      <c r="Y30" s="76">
        <f>SUM(X30,R30)</f>
        <v>9239</v>
      </c>
    </row>
    <row r="31" spans="1:25" ht="12.75">
      <c r="A31" s="72">
        <v>18</v>
      </c>
      <c r="B31" s="72">
        <v>17</v>
      </c>
      <c r="C31" s="95" t="s">
        <v>73</v>
      </c>
      <c r="D31" s="4" t="s">
        <v>74</v>
      </c>
      <c r="E31" s="15" t="s">
        <v>48</v>
      </c>
      <c r="F31" s="15" t="s">
        <v>75</v>
      </c>
      <c r="G31" s="37">
        <v>4</v>
      </c>
      <c r="H31" s="37">
        <v>1</v>
      </c>
      <c r="I31" s="24">
        <v>333</v>
      </c>
      <c r="J31" s="24">
        <v>567</v>
      </c>
      <c r="K31" s="24">
        <v>70</v>
      </c>
      <c r="L31" s="24">
        <v>117</v>
      </c>
      <c r="M31" s="64">
        <f>(I31/J31*100)-100</f>
        <v>-41.269841269841265</v>
      </c>
      <c r="N31" s="14">
        <f>I31/H31</f>
        <v>333</v>
      </c>
      <c r="O31" s="37">
        <v>1</v>
      </c>
      <c r="P31" s="14">
        <v>610</v>
      </c>
      <c r="Q31" s="14">
        <v>1057</v>
      </c>
      <c r="R31" s="14">
        <v>131</v>
      </c>
      <c r="S31" s="14">
        <v>232</v>
      </c>
      <c r="T31" s="64">
        <f>(P31/Q31*100)-100</f>
        <v>-42.28949858088931</v>
      </c>
      <c r="U31" s="93">
        <v>10333</v>
      </c>
      <c r="V31" s="14">
        <f>P31/O31</f>
        <v>610</v>
      </c>
      <c r="W31" s="75">
        <f>SUM(U31,P31)</f>
        <v>10943</v>
      </c>
      <c r="X31" s="75">
        <v>2322</v>
      </c>
      <c r="Y31" s="76">
        <f>SUM(X31,R31)</f>
        <v>2453</v>
      </c>
    </row>
    <row r="32" spans="1:25" ht="12.75">
      <c r="A32" s="72">
        <v>19</v>
      </c>
      <c r="B32" s="72">
        <v>13</v>
      </c>
      <c r="C32" s="4" t="s">
        <v>56</v>
      </c>
      <c r="D32" s="4" t="s">
        <v>57</v>
      </c>
      <c r="E32" s="15" t="s">
        <v>47</v>
      </c>
      <c r="F32" s="15" t="s">
        <v>36</v>
      </c>
      <c r="G32" s="37">
        <v>6</v>
      </c>
      <c r="H32" s="37">
        <v>9</v>
      </c>
      <c r="I32" s="14">
        <v>285</v>
      </c>
      <c r="J32" s="14">
        <v>922</v>
      </c>
      <c r="K32" s="14">
        <v>93</v>
      </c>
      <c r="L32" s="14">
        <v>196</v>
      </c>
      <c r="M32" s="64">
        <f>(I32/J32*100)-100</f>
        <v>-69.08893709327549</v>
      </c>
      <c r="N32" s="14">
        <f>I32/H32</f>
        <v>31.666666666666668</v>
      </c>
      <c r="O32" s="73">
        <v>9</v>
      </c>
      <c r="P32" s="14">
        <v>369</v>
      </c>
      <c r="Q32" s="14">
        <v>2786</v>
      </c>
      <c r="R32" s="14">
        <v>120</v>
      </c>
      <c r="S32" s="14">
        <v>787</v>
      </c>
      <c r="T32" s="64">
        <f>(P32/Q32*100)-100</f>
        <v>-86.75520459440058</v>
      </c>
      <c r="U32" s="93">
        <v>69894</v>
      </c>
      <c r="V32" s="14">
        <f>P32/O32</f>
        <v>41</v>
      </c>
      <c r="W32" s="75">
        <f>SUM(U32,P32)</f>
        <v>70263</v>
      </c>
      <c r="X32" s="75">
        <v>14782</v>
      </c>
      <c r="Y32" s="76">
        <f>SUM(X32,R32)</f>
        <v>14902</v>
      </c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38"/>
      <c r="P33" s="14"/>
      <c r="Q33" s="14"/>
      <c r="R33" s="14"/>
      <c r="S33" s="14"/>
      <c r="T33" s="64"/>
      <c r="U33" s="89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136</v>
      </c>
      <c r="I34" s="31">
        <f>SUM(I14:I33)</f>
        <v>118074</v>
      </c>
      <c r="J34" s="31">
        <v>232940</v>
      </c>
      <c r="K34" s="31">
        <f>SUM(K14:K33)</f>
        <v>23014</v>
      </c>
      <c r="L34" s="31">
        <v>44683</v>
      </c>
      <c r="M34" s="68">
        <f>(I34/J34*100)-100</f>
        <v>-49.311410663690225</v>
      </c>
      <c r="N34" s="32">
        <f>I34/H34</f>
        <v>868.1911764705883</v>
      </c>
      <c r="O34" s="34">
        <f>SUM(O14:O33)</f>
        <v>137</v>
      </c>
      <c r="P34" s="31">
        <f>SUM(P14:P33)</f>
        <v>184168</v>
      </c>
      <c r="Q34" s="31">
        <v>348995</v>
      </c>
      <c r="R34" s="31">
        <f>SUM(R14:R33)</f>
        <v>40032</v>
      </c>
      <c r="S34" s="31">
        <v>70166</v>
      </c>
      <c r="T34" s="68">
        <f>(P34/Q34*100)-100</f>
        <v>-47.2290433960372</v>
      </c>
      <c r="U34" s="78">
        <f>SUM(U14:U33)</f>
        <v>1053657</v>
      </c>
      <c r="V34" s="32">
        <f>P34/O34</f>
        <v>1344.2919708029196</v>
      </c>
      <c r="W34" s="90">
        <f>SUM(U34,P34)</f>
        <v>1237825</v>
      </c>
      <c r="X34" s="79">
        <f>SUM(X14:X33)</f>
        <v>228859</v>
      </c>
      <c r="Y34" s="35">
        <f>SUM(Y14:Y33)</f>
        <v>268891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25 - May</v>
      </c>
      <c r="L4" s="20"/>
      <c r="M4" s="62" t="str">
        <f>'WEEKLY COMPETITIVE REPORT'!M4</f>
        <v>27 - May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24 - May</v>
      </c>
      <c r="L5" s="7"/>
      <c r="M5" s="63" t="str">
        <f>'WEEKLY COMPETITIVE REPORT'!M5</f>
        <v>30 - May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41060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THE DICTATOR</v>
      </c>
      <c r="D14" s="4" t="str">
        <f>'WEEKLY COMPETITIVE REPORT'!D14</f>
        <v>DIKTATOR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2</v>
      </c>
      <c r="H14" s="37">
        <f>'WEEKLY COMPETITIVE REPORT'!H14</f>
        <v>12</v>
      </c>
      <c r="I14" s="14">
        <f>'WEEKLY COMPETITIVE REPORT'!I14/Y4</f>
        <v>59165.42473919523</v>
      </c>
      <c r="J14" s="14">
        <f>'WEEKLY COMPETITIVE REPORT'!J14/Y4</f>
        <v>69954.04868355687</v>
      </c>
      <c r="K14" s="22">
        <f>'WEEKLY COMPETITIVE REPORT'!K14</f>
        <v>9500</v>
      </c>
      <c r="L14" s="22">
        <f>'WEEKLY COMPETITIVE REPORT'!L14</f>
        <v>11215</v>
      </c>
      <c r="M14" s="64">
        <f>'WEEKLY COMPETITIVE REPORT'!M14</f>
        <v>-15.422443943401916</v>
      </c>
      <c r="N14" s="14">
        <f aca="true" t="shared" si="0" ref="N14:N20">I14/H14</f>
        <v>4930.4520615996025</v>
      </c>
      <c r="O14" s="37">
        <f>'WEEKLY COMPETITIVE REPORT'!O14</f>
        <v>13</v>
      </c>
      <c r="P14" s="14">
        <f>'WEEKLY COMPETITIVE REPORT'!P14/Y4</f>
        <v>87949.5777446597</v>
      </c>
      <c r="Q14" s="14">
        <f>'WEEKLY COMPETITIVE REPORT'!Q14/Y4</f>
        <v>126938.64878291107</v>
      </c>
      <c r="R14" s="22">
        <f>'WEEKLY COMPETITIVE REPORT'!R14</f>
        <v>15660</v>
      </c>
      <c r="S14" s="22">
        <f>'WEEKLY COMPETITIVE REPORT'!S14</f>
        <v>23371</v>
      </c>
      <c r="T14" s="64">
        <f>'WEEKLY COMPETITIVE REPORT'!T14</f>
        <v>-30.714893700286666</v>
      </c>
      <c r="U14" s="14">
        <f>'WEEKLY COMPETITIVE REPORT'!U14/Y4</f>
        <v>131924.98758072528</v>
      </c>
      <c r="V14" s="14">
        <f aca="true" t="shared" si="1" ref="V14:V20">P14/O14</f>
        <v>6765.352134204592</v>
      </c>
      <c r="W14" s="25">
        <f aca="true" t="shared" si="2" ref="W14:W20">P14+U14</f>
        <v>219874.565325385</v>
      </c>
      <c r="X14" s="22">
        <f>'WEEKLY COMPETITIVE REPORT'!X14</f>
        <v>24678</v>
      </c>
      <c r="Y14" s="56">
        <f>'WEEKLY COMPETITIVE REPORT'!Y14</f>
        <v>40338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MEN IN BLACK 3 3D</v>
      </c>
      <c r="D15" s="4" t="str">
        <f>'WEEKLY COMPETITIVE REPORT'!D15</f>
        <v>MOŽJE V ČRNEM 3 3D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1</v>
      </c>
      <c r="H15" s="37">
        <f>'WEEKLY COMPETITIVE REPORT'!H15</f>
        <v>18</v>
      </c>
      <c r="I15" s="14">
        <f>'WEEKLY COMPETITIVE REPORT'!I15/Y4</f>
        <v>37855.1912568306</v>
      </c>
      <c r="J15" s="14">
        <f>'WEEKLY COMPETITIVE REPORT'!J15/Y4</f>
        <v>0</v>
      </c>
      <c r="K15" s="22">
        <f>'WEEKLY COMPETITIVE REPORT'!K15</f>
        <v>5600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2103.066180935033</v>
      </c>
      <c r="O15" s="37">
        <f>'WEEKLY COMPETITIVE REPORT'!O15</f>
        <v>18</v>
      </c>
      <c r="P15" s="14">
        <f>'WEEKLY COMPETITIVE REPORT'!P15/Y4</f>
        <v>62704.91803278688</v>
      </c>
      <c r="Q15" s="14">
        <f>'WEEKLY COMPETITIVE REPORT'!Q15/Y4</f>
        <v>0</v>
      </c>
      <c r="R15" s="22">
        <f>'WEEKLY COMPETITIVE REPORT'!R15</f>
        <v>10697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3643.8152011922502</v>
      </c>
      <c r="V15" s="14">
        <f t="shared" si="1"/>
        <v>3483.606557377049</v>
      </c>
      <c r="W15" s="25">
        <f t="shared" si="2"/>
        <v>66348.73323397913</v>
      </c>
      <c r="X15" s="22">
        <f>'WEEKLY COMPETITIVE REPORT'!X15</f>
        <v>852</v>
      </c>
      <c r="Y15" s="56">
        <f>'WEEKLY COMPETITIVE REPORT'!Y15</f>
        <v>11549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WHAT TO EXPECT WHEN YOU'RE EXPECTING</v>
      </c>
      <c r="D16" s="4" t="str">
        <f>'WEEKLY COMPETITIVE REPORT'!D16</f>
        <v>KAJ PRIČAKOVATI KO PRIČAKUJEŠ</v>
      </c>
      <c r="E16" s="4" t="str">
        <f>'WEEKLY COMPETITIVE REPORT'!E16</f>
        <v>IND</v>
      </c>
      <c r="F16" s="4" t="str">
        <f>'WEEKLY COMPETITIVE REPORT'!F16</f>
        <v>FIVIA</v>
      </c>
      <c r="G16" s="37">
        <f>'WEEKLY COMPETITIVE REPORT'!G16</f>
        <v>2</v>
      </c>
      <c r="H16" s="37">
        <f>'WEEKLY COMPETITIVE REPORT'!H16</f>
        <v>8</v>
      </c>
      <c r="I16" s="14">
        <f>'WEEKLY COMPETITIVE REPORT'!I16/Y4</f>
        <v>10161.450571286636</v>
      </c>
      <c r="J16" s="14">
        <f>'WEEKLY COMPETITIVE REPORT'!J16/Y4</f>
        <v>11995.777446597118</v>
      </c>
      <c r="K16" s="22">
        <f>'WEEKLY COMPETITIVE REPORT'!K16</f>
        <v>1609</v>
      </c>
      <c r="L16" s="22">
        <f>'WEEKLY COMPETITIVE REPORT'!L16</f>
        <v>1947</v>
      </c>
      <c r="M16" s="64">
        <f>'WEEKLY COMPETITIVE REPORT'!M16</f>
        <v>-15.29143803706387</v>
      </c>
      <c r="N16" s="14">
        <f t="shared" si="0"/>
        <v>1270.1813214108295</v>
      </c>
      <c r="O16" s="37">
        <f>'WEEKLY COMPETITIVE REPORT'!O16</f>
        <v>8</v>
      </c>
      <c r="P16" s="14">
        <f>'WEEKLY COMPETITIVE REPORT'!P16/Y4</f>
        <v>16090.412319920517</v>
      </c>
      <c r="Q16" s="14">
        <f>'WEEKLY COMPETITIVE REPORT'!Q16/Y4</f>
        <v>23063.835072031794</v>
      </c>
      <c r="R16" s="22">
        <f>'WEEKLY COMPETITIVE REPORT'!R16</f>
        <v>2933</v>
      </c>
      <c r="S16" s="22">
        <f>'WEEKLY COMPETITIVE REPORT'!S16</f>
        <v>4439</v>
      </c>
      <c r="T16" s="64">
        <f>'WEEKLY COMPETITIVE REPORT'!T16</f>
        <v>-30.23531312261052</v>
      </c>
      <c r="U16" s="14">
        <f>'WEEKLY COMPETITIVE REPORT'!U16/Y4</f>
        <v>26330.1043219076</v>
      </c>
      <c r="V16" s="14">
        <f t="shared" si="1"/>
        <v>2011.3015399900646</v>
      </c>
      <c r="W16" s="25">
        <f t="shared" si="2"/>
        <v>42420.516641828115</v>
      </c>
      <c r="X16" s="22">
        <f>'WEEKLY COMPETITIVE REPORT'!X16</f>
        <v>5365</v>
      </c>
      <c r="Y16" s="56">
        <f>'WEEKLY COMPETITIVE REPORT'!Y16</f>
        <v>8298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AVENGERS</v>
      </c>
      <c r="D17" s="4" t="str">
        <f>'WEEKLY COMPETITIVE REPORT'!D17</f>
        <v>MAŠČEVALCI</v>
      </c>
      <c r="E17" s="4" t="str">
        <f>'WEEKLY COMPETITIVE REPORT'!E17</f>
        <v>BVI</v>
      </c>
      <c r="F17" s="4" t="str">
        <f>'WEEKLY COMPETITIVE REPORT'!F17</f>
        <v>CENEX</v>
      </c>
      <c r="G17" s="37">
        <f>'WEEKLY COMPETITIVE REPORT'!G17</f>
        <v>4</v>
      </c>
      <c r="H17" s="37">
        <f>'WEEKLY COMPETITIVE REPORT'!H17</f>
        <v>14</v>
      </c>
      <c r="I17" s="14">
        <f>'WEEKLY COMPETITIVE REPORT'!I17/Y4</f>
        <v>8605.315449577743</v>
      </c>
      <c r="J17" s="14">
        <f>'WEEKLY COMPETITIVE REPORT'!J17/Y4</f>
        <v>13291.10779930452</v>
      </c>
      <c r="K17" s="22">
        <f>'WEEKLY COMPETITIVE REPORT'!K17</f>
        <v>1264</v>
      </c>
      <c r="L17" s="22">
        <f>'WEEKLY COMPETITIVE REPORT'!L17</f>
        <v>1912</v>
      </c>
      <c r="M17" s="64">
        <f>'WEEKLY COMPETITIVE REPORT'!M17</f>
        <v>-35.25509250607362</v>
      </c>
      <c r="N17" s="14">
        <f t="shared" si="0"/>
        <v>614.6653892555531</v>
      </c>
      <c r="O17" s="37">
        <f>'WEEKLY COMPETITIVE REPORT'!O17</f>
        <v>14</v>
      </c>
      <c r="P17" s="14">
        <f>'WEEKLY COMPETITIVE REPORT'!P17/Y4</f>
        <v>12539.74167908594</v>
      </c>
      <c r="Q17" s="14">
        <f>'WEEKLY COMPETITIVE REPORT'!Q17/Y4</f>
        <v>22225.534028812715</v>
      </c>
      <c r="R17" s="22">
        <f>'WEEKLY COMPETITIVE REPORT'!R17</f>
        <v>1978</v>
      </c>
      <c r="S17" s="22">
        <f>'WEEKLY COMPETITIVE REPORT'!S17</f>
        <v>3582</v>
      </c>
      <c r="T17" s="64">
        <f>'WEEKLY COMPETITIVE REPORT'!T17</f>
        <v>-43.579570853822084</v>
      </c>
      <c r="U17" s="14">
        <f>'WEEKLY COMPETITIVE REPORT'!U17/Y4</f>
        <v>131997.01937406856</v>
      </c>
      <c r="V17" s="14">
        <f t="shared" si="1"/>
        <v>895.6958342204243</v>
      </c>
      <c r="W17" s="25">
        <f t="shared" si="2"/>
        <v>144536.7610531545</v>
      </c>
      <c r="X17" s="22">
        <f>'WEEKLY COMPETITIVE REPORT'!X17</f>
        <v>20441</v>
      </c>
      <c r="Y17" s="56">
        <f>'WEEKLY COMPETITIVE REPORT'!Y17</f>
        <v>22419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DARK SHADOWS</v>
      </c>
      <c r="D18" s="4" t="str">
        <f>'WEEKLY COMPETITIVE REPORT'!D18</f>
        <v>TEMNE SENCE</v>
      </c>
      <c r="E18" s="4" t="str">
        <f>'WEEKLY COMPETITIVE REPORT'!E18</f>
        <v>WB</v>
      </c>
      <c r="F18" s="4" t="str">
        <f>'WEEKLY COMPETITIVE REPORT'!F18</f>
        <v>Blitz</v>
      </c>
      <c r="G18" s="37">
        <f>'WEEKLY COMPETITIVE REPORT'!G18</f>
        <v>3</v>
      </c>
      <c r="H18" s="37">
        <f>'WEEKLY COMPETITIVE REPORT'!H18</f>
        <v>6</v>
      </c>
      <c r="I18" s="14">
        <f>'WEEKLY COMPETITIVE REPORT'!I18/Y4</f>
        <v>5120.466964729259</v>
      </c>
      <c r="J18" s="14">
        <f>'WEEKLY COMPETITIVE REPORT'!J18/Y4</f>
        <v>6828.117237953304</v>
      </c>
      <c r="K18" s="22">
        <f>'WEEKLY COMPETITIVE REPORT'!K18</f>
        <v>822</v>
      </c>
      <c r="L18" s="22">
        <f>'WEEKLY COMPETITIVE REPORT'!L18</f>
        <v>1161</v>
      </c>
      <c r="M18" s="64">
        <f>'WEEKLY COMPETITIVE REPORT'!M18</f>
        <v>-25.00909421607858</v>
      </c>
      <c r="N18" s="14">
        <f t="shared" si="0"/>
        <v>853.4111607882099</v>
      </c>
      <c r="O18" s="37">
        <f>'WEEKLY COMPETITIVE REPORT'!O18</f>
        <v>6</v>
      </c>
      <c r="P18" s="14">
        <f>'WEEKLY COMPETITIVE REPORT'!P18/Y4</f>
        <v>7601.838052657725</v>
      </c>
      <c r="Q18" s="14">
        <f>'WEEKLY COMPETITIVE REPORT'!Q18/Y4</f>
        <v>10931.44560357675</v>
      </c>
      <c r="R18" s="22">
        <f>'WEEKLY COMPETITIVE REPORT'!R18</f>
        <v>1349</v>
      </c>
      <c r="S18" s="22">
        <f>'WEEKLY COMPETITIVE REPORT'!S18</f>
        <v>2052</v>
      </c>
      <c r="T18" s="64">
        <f>'WEEKLY COMPETITIVE REPORT'!T18</f>
        <v>-30.458986593955913</v>
      </c>
      <c r="U18" s="14">
        <f>'WEEKLY COMPETITIVE REPORT'!U18/Y4</f>
        <v>33291.10779930452</v>
      </c>
      <c r="V18" s="14">
        <f t="shared" si="1"/>
        <v>1266.9730087762875</v>
      </c>
      <c r="W18" s="25">
        <f t="shared" si="2"/>
        <v>40892.94585196224</v>
      </c>
      <c r="X18" s="22">
        <f>'WEEKLY COMPETITIVE REPORT'!X18</f>
        <v>5954</v>
      </c>
      <c r="Y18" s="56">
        <f>'WEEKLY COMPETITIVE REPORT'!Y18</f>
        <v>7303</v>
      </c>
    </row>
    <row r="19" spans="1:25" ht="12.75">
      <c r="A19" s="50">
        <v>6</v>
      </c>
      <c r="B19" s="4">
        <f>'WEEKLY COMPETITIVE REPORT'!B19</f>
        <v>7</v>
      </c>
      <c r="C19" s="4" t="str">
        <f>'WEEKLY COMPETITIVE REPORT'!C19</f>
        <v>MIRROR, MIRROR</v>
      </c>
      <c r="D19" s="4" t="str">
        <f>'WEEKLY COMPETITIVE REPORT'!D19</f>
        <v>ZRCALCE, ZRCALCE</v>
      </c>
      <c r="E19" s="4" t="str">
        <f>'WEEKLY COMPETITIVE REPORT'!E19</f>
        <v>IND</v>
      </c>
      <c r="F19" s="4" t="str">
        <f>'WEEKLY COMPETITIVE REPORT'!F19</f>
        <v>Karantanija</v>
      </c>
      <c r="G19" s="37">
        <f>'WEEKLY COMPETITIVE REPORT'!G19</f>
        <v>5</v>
      </c>
      <c r="H19" s="37">
        <f>'WEEKLY COMPETITIVE REPORT'!H19</f>
        <v>10</v>
      </c>
      <c r="I19" s="14">
        <f>'WEEKLY COMPETITIVE REPORT'!I19/Y4</f>
        <v>4493.293591654247</v>
      </c>
      <c r="J19" s="14">
        <f>'WEEKLY COMPETITIVE REPORT'!J19/Y4</f>
        <v>4731.743666169896</v>
      </c>
      <c r="K19" s="22">
        <f>'WEEKLY COMPETITIVE REPORT'!K19</f>
        <v>754</v>
      </c>
      <c r="L19" s="22">
        <f>'WEEKLY COMPETITIVE REPORT'!L19</f>
        <v>846</v>
      </c>
      <c r="M19" s="64">
        <f>'WEEKLY COMPETITIVE REPORT'!M19</f>
        <v>-5.039370078740163</v>
      </c>
      <c r="N19" s="14">
        <f t="shared" si="0"/>
        <v>449.32935916542476</v>
      </c>
      <c r="O19" s="37">
        <f>'WEEKLY COMPETITIVE REPORT'!O19</f>
        <v>10</v>
      </c>
      <c r="P19" s="14">
        <f>'WEEKLY COMPETITIVE REPORT'!P19/Y4</f>
        <v>6417.039244908097</v>
      </c>
      <c r="Q19" s="14">
        <f>'WEEKLY COMPETITIVE REPORT'!Q19/Y4</f>
        <v>8094.883258817685</v>
      </c>
      <c r="R19" s="22">
        <f>'WEEKLY COMPETITIVE REPORT'!R19</f>
        <v>1137</v>
      </c>
      <c r="S19" s="22">
        <f>'WEEKLY COMPETITIVE REPORT'!S19</f>
        <v>1595</v>
      </c>
      <c r="T19" s="64">
        <f>'WEEKLY COMPETITIVE REPORT'!T19</f>
        <v>-20.727216937710963</v>
      </c>
      <c r="U19" s="14">
        <f>'WEEKLY COMPETITIVE REPORT'!U19/Y4</f>
        <v>83825.13661202186</v>
      </c>
      <c r="V19" s="14">
        <f t="shared" si="1"/>
        <v>641.7039244908098</v>
      </c>
      <c r="W19" s="25">
        <f t="shared" si="2"/>
        <v>90242.17585692996</v>
      </c>
      <c r="X19" s="22">
        <f>'WEEKLY COMPETITIVE REPORT'!X19</f>
        <v>14956</v>
      </c>
      <c r="Y19" s="56">
        <f>'WEEKLY COMPETITIVE REPORT'!Y19</f>
        <v>16093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INTOUCHABLES</v>
      </c>
      <c r="D20" s="4" t="str">
        <f>'WEEKLY COMPETITIVE REPORT'!D20</f>
        <v>PRIJATELJA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3</v>
      </c>
      <c r="H20" s="37">
        <f>'WEEKLY COMPETITIVE REPORT'!H20</f>
        <v>4</v>
      </c>
      <c r="I20" s="14">
        <f>'WEEKLY COMPETITIVE REPORT'!I20/Y4</f>
        <v>3277.4465971187283</v>
      </c>
      <c r="J20" s="14">
        <f>'WEEKLY COMPETITIVE REPORT'!J20/Y4</f>
        <v>3929.458519622454</v>
      </c>
      <c r="K20" s="22">
        <f>'WEEKLY COMPETITIVE REPORT'!K20</f>
        <v>512</v>
      </c>
      <c r="L20" s="22">
        <f>'WEEKLY COMPETITIVE REPORT'!L20</f>
        <v>622</v>
      </c>
      <c r="M20" s="64">
        <f>'WEEKLY COMPETITIVE REPORT'!M20</f>
        <v>-16.592920353982294</v>
      </c>
      <c r="N20" s="14">
        <f t="shared" si="0"/>
        <v>819.3616492796821</v>
      </c>
      <c r="O20" s="37">
        <f>'WEEKLY COMPETITIVE REPORT'!O20</f>
        <v>4</v>
      </c>
      <c r="P20" s="14">
        <f>'WEEKLY COMPETITIVE REPORT'!P20/Y4</f>
        <v>5526.577247888723</v>
      </c>
      <c r="Q20" s="14">
        <f>'WEEKLY COMPETITIVE REPORT'!Q20/Y4</f>
        <v>8769.249875807252</v>
      </c>
      <c r="R20" s="22">
        <f>'WEEKLY COMPETITIVE REPORT'!R20</f>
        <v>922</v>
      </c>
      <c r="S20" s="22">
        <f>'WEEKLY COMPETITIVE REPORT'!S20</f>
        <v>1486</v>
      </c>
      <c r="T20" s="64">
        <f>'WEEKLY COMPETITIVE REPORT'!T20</f>
        <v>-36.9777651890667</v>
      </c>
      <c r="U20" s="14">
        <f>'WEEKLY COMPETITIVE REPORT'!U20/Y4</f>
        <v>22011.922503725782</v>
      </c>
      <c r="V20" s="14">
        <f t="shared" si="1"/>
        <v>1381.6443119721807</v>
      </c>
      <c r="W20" s="25">
        <f t="shared" si="2"/>
        <v>27538.499751614505</v>
      </c>
      <c r="X20" s="22">
        <f>'WEEKLY COMPETITIVE REPORT'!X20</f>
        <v>3647</v>
      </c>
      <c r="Y20" s="56">
        <f>'WEEKLY COMPETITIVE REPORT'!Y20</f>
        <v>4569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STREET DANCE 2</v>
      </c>
      <c r="D21" s="4" t="str">
        <f>'WEEKLY COMPETITIVE REPORT'!D21</f>
        <v>ULIČNI PLES 2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4</v>
      </c>
      <c r="H21" s="37">
        <f>'WEEKLY COMPETITIVE REPORT'!H21</f>
        <v>11</v>
      </c>
      <c r="I21" s="14">
        <f>'WEEKLY COMPETITIVE REPORT'!I21/Y4</f>
        <v>2547.1932439145553</v>
      </c>
      <c r="J21" s="14">
        <f>'WEEKLY COMPETITIVE REPORT'!J21/Y4</f>
        <v>6340.039741679086</v>
      </c>
      <c r="K21" s="22">
        <f>'WEEKLY COMPETITIVE REPORT'!K21</f>
        <v>366</v>
      </c>
      <c r="L21" s="22">
        <f>'WEEKLY COMPETITIVE REPORT'!L21</f>
        <v>936</v>
      </c>
      <c r="M21" s="64">
        <f>'WEEKLY COMPETITIVE REPORT'!M21</f>
        <v>-59.82370225269344</v>
      </c>
      <c r="N21" s="14">
        <f aca="true" t="shared" si="3" ref="N21:N33">I21/H21</f>
        <v>231.56302217405047</v>
      </c>
      <c r="O21" s="37">
        <f>'WEEKLY COMPETITIVE REPORT'!O21</f>
        <v>11</v>
      </c>
      <c r="P21" s="14">
        <f>'WEEKLY COMPETITIVE REPORT'!P21/Y4</f>
        <v>4523.099850968703</v>
      </c>
      <c r="Q21" s="14">
        <f>'WEEKLY COMPETITIVE REPORT'!Q21/Y4</f>
        <v>9723.050173869846</v>
      </c>
      <c r="R21" s="22">
        <f>'WEEKLY COMPETITIVE REPORT'!R21</f>
        <v>733</v>
      </c>
      <c r="S21" s="22">
        <f>'WEEKLY COMPETITIVE REPORT'!S21</f>
        <v>1568</v>
      </c>
      <c r="T21" s="64">
        <f>'WEEKLY COMPETITIVE REPORT'!T21</f>
        <v>-53.480648869587434</v>
      </c>
      <c r="U21" s="14">
        <f>'WEEKLY COMPETITIVE REPORT'!U21/Y4</f>
        <v>67842.77198211625</v>
      </c>
      <c r="V21" s="14">
        <f aca="true" t="shared" si="4" ref="V21:V33">P21/O21</f>
        <v>411.1908955426094</v>
      </c>
      <c r="W21" s="25">
        <f aca="true" t="shared" si="5" ref="W21:W33">P21+U21</f>
        <v>72365.87183308495</v>
      </c>
      <c r="X21" s="22">
        <f>'WEEKLY COMPETITIVE REPORT'!X21</f>
        <v>10557</v>
      </c>
      <c r="Y21" s="56">
        <f>'WEEKLY COMPETITIVE REPORT'!Y21</f>
        <v>11290</v>
      </c>
    </row>
    <row r="22" spans="1:25" ht="12.75">
      <c r="A22" s="50">
        <v>9</v>
      </c>
      <c r="B22" s="4">
        <f>'WEEKLY COMPETITIVE REPORT'!B22</f>
        <v>11</v>
      </c>
      <c r="C22" s="4" t="str">
        <f>'WEEKLY COMPETITIVE REPORT'!C22</f>
        <v>THE DOLPHIN</v>
      </c>
      <c r="D22" s="4" t="str">
        <f>'WEEKLY COMPETITIVE REPORT'!D22</f>
        <v>DELFIN</v>
      </c>
      <c r="E22" s="4" t="str">
        <f>'WEEKLY COMPETITIVE REPORT'!E22</f>
        <v>IND</v>
      </c>
      <c r="F22" s="4" t="str">
        <f>'WEEKLY COMPETITIVE REPORT'!F22</f>
        <v>FIVIA</v>
      </c>
      <c r="G22" s="37">
        <f>'WEEKLY COMPETITIVE REPORT'!G22</f>
        <v>5</v>
      </c>
      <c r="H22" s="37">
        <f>'WEEKLY COMPETITIVE REPORT'!H22</f>
        <v>6</v>
      </c>
      <c r="I22" s="14">
        <f>'WEEKLY COMPETITIVE REPORT'!I22/Y4</f>
        <v>2640.33780427223</v>
      </c>
      <c r="J22" s="14">
        <f>'WEEKLY COMPETITIVE REPORT'!J22/Y4</f>
        <v>2415.5489319423746</v>
      </c>
      <c r="K22" s="22">
        <f>'WEEKLY COMPETITIVE REPORT'!K22</f>
        <v>442</v>
      </c>
      <c r="L22" s="22">
        <f>'WEEKLY COMPETITIVE REPORT'!L22</f>
        <v>431</v>
      </c>
      <c r="M22" s="64">
        <f>'WEEKLY COMPETITIVE REPORT'!M22</f>
        <v>9.30591259640103</v>
      </c>
      <c r="N22" s="14">
        <f t="shared" si="3"/>
        <v>440.05630071203836</v>
      </c>
      <c r="O22" s="37">
        <f>'WEEKLY COMPETITIVE REPORT'!O22</f>
        <v>6</v>
      </c>
      <c r="P22" s="14">
        <f>'WEEKLY COMPETITIVE REPORT'!P22/Y4</f>
        <v>3908.3457526080474</v>
      </c>
      <c r="Q22" s="14">
        <f>'WEEKLY COMPETITIVE REPORT'!Q22/Y4</f>
        <v>4688.276204669647</v>
      </c>
      <c r="R22" s="22">
        <f>'WEEKLY COMPETITIVE REPORT'!R22</f>
        <v>725</v>
      </c>
      <c r="S22" s="22">
        <f>'WEEKLY COMPETITIVE REPORT'!S22</f>
        <v>963</v>
      </c>
      <c r="T22" s="64">
        <f>'WEEKLY COMPETITIVE REPORT'!T22</f>
        <v>-16.63576158940397</v>
      </c>
      <c r="U22" s="14">
        <f>'WEEKLY COMPETITIVE REPORT'!U22/Y4</f>
        <v>23579.234972677594</v>
      </c>
      <c r="V22" s="14">
        <f t="shared" si="4"/>
        <v>651.3909587680079</v>
      </c>
      <c r="W22" s="25">
        <f t="shared" si="5"/>
        <v>27487.58072528564</v>
      </c>
      <c r="X22" s="22">
        <f>'WEEKLY COMPETITIVE REPORT'!X22</f>
        <v>4509</v>
      </c>
      <c r="Y22" s="56">
        <f>'WEEKLY COMPETITIVE REPORT'!Y22</f>
        <v>5234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AMERICAN REUNION</v>
      </c>
      <c r="D23" s="4" t="str">
        <f>'WEEKLY COMPETITIVE REPORT'!D23</f>
        <v>AMERIŠKA PITA: OBLETNICA</v>
      </c>
      <c r="E23" s="4" t="str">
        <f>'WEEKLY COMPETITIVE REPORT'!E23</f>
        <v>UNI</v>
      </c>
      <c r="F23" s="4" t="str">
        <f>'WEEKLY COMPETITIVE REPORT'!F23</f>
        <v>Karantanija</v>
      </c>
      <c r="G23" s="37">
        <f>'WEEKLY COMPETITIVE REPORT'!G23</f>
        <v>8</v>
      </c>
      <c r="H23" s="37">
        <f>'WEEKLY COMPETITIVE REPORT'!H23</f>
        <v>11</v>
      </c>
      <c r="I23" s="14">
        <f>'WEEKLY COMPETITIVE REPORT'!I23/Y4</f>
        <v>2283.904619970194</v>
      </c>
      <c r="J23" s="14">
        <f>'WEEKLY COMPETITIVE REPORT'!J23/Y4</f>
        <v>3231.4952806756082</v>
      </c>
      <c r="K23" s="22">
        <f>'WEEKLY COMPETITIVE REPORT'!K23</f>
        <v>391</v>
      </c>
      <c r="L23" s="22">
        <f>'WEEKLY COMPETITIVE REPORT'!L23</f>
        <v>569</v>
      </c>
      <c r="M23" s="64">
        <f>'WEEKLY COMPETITIVE REPORT'!M23</f>
        <v>-29.323597232897768</v>
      </c>
      <c r="N23" s="14">
        <f t="shared" si="3"/>
        <v>207.62769272456308</v>
      </c>
      <c r="O23" s="37">
        <f>'WEEKLY COMPETITIVE REPORT'!O23</f>
        <v>11</v>
      </c>
      <c r="P23" s="14">
        <f>'WEEKLY COMPETITIVE REPORT'!P23/Y4</f>
        <v>3628.9120715350223</v>
      </c>
      <c r="Q23" s="14">
        <f>'WEEKLY COMPETITIVE REPORT'!Q23/Y4</f>
        <v>6029.557873820168</v>
      </c>
      <c r="R23" s="22">
        <f>'WEEKLY COMPETITIVE REPORT'!R23</f>
        <v>674</v>
      </c>
      <c r="S23" s="22">
        <f>'WEEKLY COMPETITIVE REPORT'!S23</f>
        <v>1170</v>
      </c>
      <c r="T23" s="64">
        <f>'WEEKLY COMPETITIVE REPORT'!T23</f>
        <v>-39.81462409886715</v>
      </c>
      <c r="U23" s="14">
        <f>'WEEKLY COMPETITIVE REPORT'!U23/Y4</f>
        <v>502880.0298062593</v>
      </c>
      <c r="V23" s="14">
        <f t="shared" si="4"/>
        <v>329.90109741227474</v>
      </c>
      <c r="W23" s="25">
        <f t="shared" si="5"/>
        <v>506508.94187779434</v>
      </c>
      <c r="X23" s="22">
        <f>'WEEKLY COMPETITIVE REPORT'!X23</f>
        <v>88236</v>
      </c>
      <c r="Y23" s="56">
        <f>'WEEKLY COMPETITIVE REPORT'!Y23</f>
        <v>88910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A SEPARATION (JODAEIYE NADER AZ SIMIN)</v>
      </c>
      <c r="D24" s="4" t="str">
        <f>'WEEKLY COMPETITIVE REPORT'!D24</f>
        <v>LOČITEV</v>
      </c>
      <c r="E24" s="4" t="str">
        <f>'WEEKLY COMPETITIVE REPORT'!E24</f>
        <v>IND</v>
      </c>
      <c r="F24" s="4" t="str">
        <f>'WEEKLY COMPETITIVE REPORT'!F24</f>
        <v>CF</v>
      </c>
      <c r="G24" s="37">
        <f>'WEEKLY COMPETITIVE REPORT'!G24</f>
        <v>1</v>
      </c>
      <c r="H24" s="37">
        <f>'WEEKLY COMPETITIVE REPORT'!H24</f>
        <v>1</v>
      </c>
      <c r="I24" s="14">
        <f>'WEEKLY COMPETITIVE REPORT'!I24/Y4</f>
        <v>1810.730253353204</v>
      </c>
      <c r="J24" s="14">
        <f>'WEEKLY COMPETITIVE REPORT'!J24/Y4</f>
        <v>0</v>
      </c>
      <c r="K24" s="22">
        <f>'WEEKLY COMPETITIVE REPORT'!K24</f>
        <v>311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1810.730253353204</v>
      </c>
      <c r="O24" s="37">
        <f>'WEEKLY COMPETITIVE REPORT'!O24</f>
        <v>1</v>
      </c>
      <c r="P24" s="14">
        <f>'WEEKLY COMPETITIVE REPORT'!P24/Y4</f>
        <v>3276.2046696472926</v>
      </c>
      <c r="Q24" s="14">
        <f>'WEEKLY COMPETITIVE REPORT'!Q24/Y4</f>
        <v>0</v>
      </c>
      <c r="R24" s="22">
        <f>'WEEKLY COMPETITIVE REPORT'!R24</f>
        <v>582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0</v>
      </c>
      <c r="V24" s="14">
        <f t="shared" si="4"/>
        <v>3276.2046696472926</v>
      </c>
      <c r="W24" s="25">
        <f t="shared" si="5"/>
        <v>3276.2046696472926</v>
      </c>
      <c r="X24" s="22">
        <f>'WEEKLY COMPETITIVE REPORT'!X24</f>
        <v>0</v>
      </c>
      <c r="Y24" s="56">
        <f>'WEEKLY COMPETITIVE REPORT'!Y24</f>
        <v>582</v>
      </c>
    </row>
    <row r="25" spans="1:25" ht="12.75">
      <c r="A25" s="50">
        <v>12</v>
      </c>
      <c r="B25" s="4">
        <f>'WEEKLY COMPETITIVE REPORT'!B25</f>
        <v>12</v>
      </c>
      <c r="C25" s="4" t="str">
        <f>'WEEKLY COMPETITIVE REPORT'!C25</f>
        <v>THE CABIN IN THE WOODS</v>
      </c>
      <c r="D25" s="4" t="str">
        <f>'WEEKLY COMPETITIVE REPORT'!D25</f>
        <v>KOČA V GOZDU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4</v>
      </c>
      <c r="H25" s="37">
        <f>'WEEKLY COMPETITIVE REPORT'!H25</f>
        <v>4</v>
      </c>
      <c r="I25" s="14">
        <f>'WEEKLY COMPETITIVE REPORT'!I25/Y4</f>
        <v>1970.9388971684052</v>
      </c>
      <c r="J25" s="14">
        <f>'WEEKLY COMPETITIVE REPORT'!J25/Y4</f>
        <v>2137.3571783407847</v>
      </c>
      <c r="K25" s="22">
        <f>'WEEKLY COMPETITIVE REPORT'!K25</f>
        <v>322</v>
      </c>
      <c r="L25" s="22">
        <f>'WEEKLY COMPETITIVE REPORT'!L25</f>
        <v>357</v>
      </c>
      <c r="M25" s="64">
        <f>'WEEKLY COMPETITIVE REPORT'!M25</f>
        <v>-7.786170830912269</v>
      </c>
      <c r="N25" s="14">
        <f t="shared" si="3"/>
        <v>492.7347242921013</v>
      </c>
      <c r="O25" s="37">
        <f>'WEEKLY COMPETITIVE REPORT'!O25</f>
        <v>4</v>
      </c>
      <c r="P25" s="14">
        <f>'WEEKLY COMPETITIVE REPORT'!P25/Y4</f>
        <v>3173.124689518132</v>
      </c>
      <c r="Q25" s="14">
        <f>'WEEKLY COMPETITIVE REPORT'!Q25/Y4</f>
        <v>4412.568306010929</v>
      </c>
      <c r="R25" s="22">
        <f>'WEEKLY COMPETITIVE REPORT'!R25</f>
        <v>597</v>
      </c>
      <c r="S25" s="22">
        <f>'WEEKLY COMPETITIVE REPORT'!S25</f>
        <v>850</v>
      </c>
      <c r="T25" s="64">
        <f>'WEEKLY COMPETITIVE REPORT'!T25</f>
        <v>-28.08893892485223</v>
      </c>
      <c r="U25" s="14">
        <f>'WEEKLY COMPETITIVE REPORT'!U25/Y4</f>
        <v>24831.09786388475</v>
      </c>
      <c r="V25" s="14">
        <f t="shared" si="4"/>
        <v>793.281172379533</v>
      </c>
      <c r="W25" s="25">
        <f t="shared" si="5"/>
        <v>28004.22255340288</v>
      </c>
      <c r="X25" s="22">
        <f>'WEEKLY COMPETITIVE REPORT'!X25</f>
        <v>4449</v>
      </c>
      <c r="Y25" s="56">
        <f>'WEEKLY COMPETITIVE REPORT'!Y25</f>
        <v>5046</v>
      </c>
    </row>
    <row r="26" spans="1:25" ht="12.75" customHeight="1">
      <c r="A26" s="50">
        <v>13</v>
      </c>
      <c r="B26" s="4">
        <f>'WEEKLY COMPETITIVE REPORT'!B26</f>
        <v>8</v>
      </c>
      <c r="C26" s="4" t="str">
        <f>'WEEKLY COMPETITIVE REPORT'!C26</f>
        <v>IRON SKY</v>
      </c>
      <c r="D26" s="4" t="str">
        <f>'WEEKLY COMPETITIVE REPORT'!D26</f>
        <v>JEKLENO NEBO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3</v>
      </c>
      <c r="H26" s="37">
        <f>'WEEKLY COMPETITIVE REPORT'!H26</f>
        <v>4</v>
      </c>
      <c r="I26" s="14">
        <f>'WEEKLY COMPETITIVE REPORT'!I26/Y4</f>
        <v>1422.00695479384</v>
      </c>
      <c r="J26" s="14">
        <f>'WEEKLY COMPETITIVE REPORT'!J26/Y4</f>
        <v>3222.8017883755588</v>
      </c>
      <c r="K26" s="22">
        <f>'WEEKLY COMPETITIVE REPORT'!K26</f>
        <v>222</v>
      </c>
      <c r="L26" s="22">
        <f>'WEEKLY COMPETITIVE REPORT'!L26</f>
        <v>523</v>
      </c>
      <c r="M26" s="64">
        <f>'WEEKLY COMPETITIVE REPORT'!M26</f>
        <v>-55.8766859344894</v>
      </c>
      <c r="N26" s="14">
        <f t="shared" si="3"/>
        <v>355.50173869846</v>
      </c>
      <c r="O26" s="37">
        <f>'WEEKLY COMPETITIVE REPORT'!O26</f>
        <v>4</v>
      </c>
      <c r="P26" s="14">
        <f>'WEEKLY COMPETITIVE REPORT'!P26/Y4</f>
        <v>2692.4987580725283</v>
      </c>
      <c r="Q26" s="14">
        <f>'WEEKLY COMPETITIVE REPORT'!Q26/Y4</f>
        <v>6030.799801291604</v>
      </c>
      <c r="R26" s="22">
        <f>'WEEKLY COMPETITIVE REPORT'!R26</f>
        <v>475</v>
      </c>
      <c r="S26" s="22">
        <f>'WEEKLY COMPETITIVE REPORT'!S26</f>
        <v>1191</v>
      </c>
      <c r="T26" s="64">
        <f>'WEEKLY COMPETITIVE REPORT'!T26</f>
        <v>-55.35420098846787</v>
      </c>
      <c r="U26" s="14">
        <f>'WEEKLY COMPETITIVE REPORT'!U26/Y4</f>
        <v>18216.59215101838</v>
      </c>
      <c r="V26" s="14">
        <f t="shared" si="4"/>
        <v>673.1246895181321</v>
      </c>
      <c r="W26" s="25">
        <f t="shared" si="5"/>
        <v>20909.090909090908</v>
      </c>
      <c r="X26" s="22">
        <f>'WEEKLY COMPETITIVE REPORT'!X26</f>
        <v>3800</v>
      </c>
      <c r="Y26" s="56">
        <f>'WEEKLY COMPETITIVE REPORT'!Y26</f>
        <v>4275</v>
      </c>
    </row>
    <row r="27" spans="1:25" ht="12.75" customHeight="1">
      <c r="A27" s="50">
        <v>14</v>
      </c>
      <c r="B27" s="4">
        <f>'WEEKLY COMPETITIVE REPORT'!B27</f>
        <v>10</v>
      </c>
      <c r="C27" s="4" t="str">
        <f>'WEEKLY COMPETITIVE REPORT'!C27</f>
        <v>21 JUMP STREET</v>
      </c>
      <c r="D27" s="4" t="str">
        <f>'WEEKLY COMPETITIVE REPORT'!D27</f>
        <v>21 JUMP STREET: MLADENIČ V MODREM</v>
      </c>
      <c r="E27" s="4" t="str">
        <f>'WEEKLY COMPETITIVE REPORT'!E27</f>
        <v>SONY</v>
      </c>
      <c r="F27" s="4" t="str">
        <f>'WEEKLY COMPETITIVE REPORT'!F27</f>
        <v>CF</v>
      </c>
      <c r="G27" s="37">
        <f>'WEEKLY COMPETITIVE REPORT'!G27</f>
        <v>3</v>
      </c>
      <c r="H27" s="37">
        <f>'WEEKLY COMPETITIVE REPORT'!H27</f>
        <v>4</v>
      </c>
      <c r="I27" s="14">
        <f>'WEEKLY COMPETITIVE REPORT'!I27/Y4</f>
        <v>1455.538996522603</v>
      </c>
      <c r="J27" s="14">
        <f>'WEEKLY COMPETITIVE REPORT'!J27/Y17</f>
        <v>0.0855970382265043</v>
      </c>
      <c r="K27" s="22">
        <f>'WEEKLY COMPETITIVE REPORT'!K27</f>
        <v>243</v>
      </c>
      <c r="L27" s="22">
        <f>'WEEKLY COMPETITIVE REPORT'!L27</f>
        <v>396</v>
      </c>
      <c r="M27" s="64">
        <f>'WEEKLY COMPETITIVE REPORT'!M27</f>
        <v>-38.92652423137051</v>
      </c>
      <c r="N27" s="14">
        <f t="shared" si="3"/>
        <v>363.88474913065073</v>
      </c>
      <c r="O27" s="37">
        <f>'WEEKLY COMPETITIVE REPORT'!O27</f>
        <v>4</v>
      </c>
      <c r="P27" s="14">
        <f>'WEEKLY COMPETITIVE REPORT'!P27/Y4</f>
        <v>2584.4510680576254</v>
      </c>
      <c r="Q27" s="14">
        <f>'WEEKLY COMPETITIVE REPORT'!Q27/Y17</f>
        <v>0.17440563807484724</v>
      </c>
      <c r="R27" s="22">
        <f>'WEEKLY COMPETITIVE REPORT'!R27</f>
        <v>484</v>
      </c>
      <c r="S27" s="22">
        <f>'WEEKLY COMPETITIVE REPORT'!S27</f>
        <v>960</v>
      </c>
      <c r="T27" s="64">
        <f>'WEEKLY COMPETITIVE REPORT'!T27</f>
        <v>-46.77749360613811</v>
      </c>
      <c r="U27" s="14">
        <f>'WEEKLY COMPETITIVE REPORT'!U27/Y17</f>
        <v>0.690976403943084</v>
      </c>
      <c r="V27" s="14">
        <f t="shared" si="4"/>
        <v>646.1127670144064</v>
      </c>
      <c r="W27" s="25">
        <f t="shared" si="5"/>
        <v>2585.1420444615687</v>
      </c>
      <c r="X27" s="22">
        <f>'WEEKLY COMPETITIVE REPORT'!X27</f>
        <v>3553</v>
      </c>
      <c r="Y27" s="56">
        <f>'WEEKLY COMPETITIVE REPORT'!Y27</f>
        <v>4037</v>
      </c>
    </row>
    <row r="28" spans="1:25" ht="12.75">
      <c r="A28" s="50">
        <v>15</v>
      </c>
      <c r="B28" s="4" t="str">
        <f>'WEEKLY COMPETITIVE REPORT'!B28</f>
        <v>New</v>
      </c>
      <c r="C28" s="4" t="str">
        <f>'WEEKLY COMPETITIVE REPORT'!C28</f>
        <v>SALMON FISHING IN YEMEN</v>
      </c>
      <c r="D28" s="4" t="str">
        <f>'WEEKLY COMPETITIVE REPORT'!D28</f>
        <v>MUHARJENJE V JEMNU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1</v>
      </c>
      <c r="H28" s="37">
        <f>'WEEKLY COMPETITIVE REPORT'!H28</f>
        <v>1</v>
      </c>
      <c r="I28" s="14">
        <f>'WEEKLY COMPETITIVE REPORT'!I28/Y4</f>
        <v>1115.25086934923</v>
      </c>
      <c r="J28" s="14">
        <f>'WEEKLY COMPETITIVE REPORT'!J28/Y17</f>
        <v>0</v>
      </c>
      <c r="K28" s="22">
        <f>'WEEKLY COMPETITIVE REPORT'!K28</f>
        <v>178</v>
      </c>
      <c r="L28" s="22">
        <f>'WEEKLY COMPETITIVE REPORT'!L28</f>
        <v>0</v>
      </c>
      <c r="M28" s="64">
        <f>'WEEKLY COMPETITIVE REPORT'!M28</f>
        <v>0</v>
      </c>
      <c r="N28" s="14">
        <f t="shared" si="3"/>
        <v>1115.25086934923</v>
      </c>
      <c r="O28" s="37">
        <f>'WEEKLY COMPETITIVE REPORT'!O28</f>
        <v>1</v>
      </c>
      <c r="P28" s="14">
        <f>'WEEKLY COMPETITIVE REPORT'!P28/Y4</f>
        <v>1993.2935916542474</v>
      </c>
      <c r="Q28" s="14">
        <f>'WEEKLY COMPETITIVE REPORT'!Q28/Y17</f>
        <v>0</v>
      </c>
      <c r="R28" s="22">
        <f>'WEEKLY COMPETITIVE REPORT'!R28</f>
        <v>333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>
        <f t="shared" si="4"/>
        <v>1993.2935916542474</v>
      </c>
      <c r="W28" s="25">
        <f t="shared" si="5"/>
        <v>1993.2935916542474</v>
      </c>
      <c r="X28" s="22">
        <f>'WEEKLY COMPETITIVE REPORT'!X28</f>
        <v>0</v>
      </c>
      <c r="Y28" s="56">
        <f>'WEEKLY COMPETITIVE REPORT'!Y28</f>
        <v>333</v>
      </c>
    </row>
    <row r="29" spans="1:25" ht="12.75">
      <c r="A29" s="50">
        <v>16</v>
      </c>
      <c r="B29" s="4">
        <f>'WEEKLY COMPETITIVE REPORT'!B29</f>
        <v>14</v>
      </c>
      <c r="C29" s="4" t="str">
        <f>'WEEKLY COMPETITIVE REPORT'!C29</f>
        <v>PROJECT X</v>
      </c>
      <c r="D29" s="4" t="str">
        <f>'WEEKLY COMPETITIVE REPORT'!D29</f>
        <v>PROJEKT X</v>
      </c>
      <c r="E29" s="4" t="str">
        <f>'WEEKLY COMPETITIVE REPORT'!E29</f>
        <v>WB</v>
      </c>
      <c r="F29" s="4" t="str">
        <f>'WEEKLY COMPETITIVE REPORT'!F29</f>
        <v>Blitz</v>
      </c>
      <c r="G29" s="37">
        <f>'WEEKLY COMPETITIVE REPORT'!G29</f>
        <v>5</v>
      </c>
      <c r="H29" s="37">
        <f>'WEEKLY COMPETITIVE REPORT'!H29</f>
        <v>8</v>
      </c>
      <c r="I29" s="14">
        <f>'WEEKLY COMPETITIVE REPORT'!I29/Y4</f>
        <v>1065.5737704918033</v>
      </c>
      <c r="J29" s="14">
        <f>'WEEKLY COMPETITIVE REPORT'!J29/Y17</f>
        <v>0.04531870288594496</v>
      </c>
      <c r="K29" s="22">
        <f>'WEEKLY COMPETITIVE REPORT'!K29</f>
        <v>171</v>
      </c>
      <c r="L29" s="22">
        <f>'WEEKLY COMPETITIVE REPORT'!L29</f>
        <v>212</v>
      </c>
      <c r="M29" s="64">
        <f>'WEEKLY COMPETITIVE REPORT'!M29</f>
        <v>-15.551181102362193</v>
      </c>
      <c r="N29" s="14">
        <f t="shared" si="3"/>
        <v>133.19672131147541</v>
      </c>
      <c r="O29" s="37">
        <f>'WEEKLY COMPETITIVE REPORT'!O29</f>
        <v>8</v>
      </c>
      <c r="P29" s="14">
        <f>'WEEKLY COMPETITIVE REPORT'!P29/Y4</f>
        <v>1571.0382513661202</v>
      </c>
      <c r="Q29" s="14">
        <f>'WEEKLY COMPETITIVE REPORT'!Q29/Y17</f>
        <v>0.09036977563673669</v>
      </c>
      <c r="R29" s="22">
        <f>'WEEKLY COMPETITIVE REPORT'!R29</f>
        <v>277</v>
      </c>
      <c r="S29" s="22">
        <f>'WEEKLY COMPETITIVE REPORT'!S29</f>
        <v>472</v>
      </c>
      <c r="T29" s="64">
        <f>'WEEKLY COMPETITIVE REPORT'!T29</f>
        <v>-37.561697926949655</v>
      </c>
      <c r="U29" s="14">
        <f>'WEEKLY COMPETITIVE REPORT'!U29/Y4</f>
        <v>64792.59811227024</v>
      </c>
      <c r="V29" s="14">
        <f t="shared" si="4"/>
        <v>196.37978142076503</v>
      </c>
      <c r="W29" s="25">
        <f t="shared" si="5"/>
        <v>66363.63636363637</v>
      </c>
      <c r="X29" s="22">
        <f>'WEEKLY COMPETITIVE REPORT'!X29</f>
        <v>11744</v>
      </c>
      <c r="Y29" s="56">
        <f>'WEEKLY COMPETITIVE REPORT'!Y29</f>
        <v>12021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BEST EXOTIC MARIGOLD HOTEL</v>
      </c>
      <c r="D30" s="4" t="str">
        <f>'WEEKLY COMPETITIVE REPORT'!D30</f>
        <v>EKSOTIČNI HOTEL MARIGOLD</v>
      </c>
      <c r="E30" s="4" t="str">
        <f>'WEEKLY COMPETITIVE REPORT'!E30</f>
        <v>FOX</v>
      </c>
      <c r="F30" s="4" t="str">
        <f>'WEEKLY COMPETITIVE REPORT'!F30</f>
        <v>Blitz</v>
      </c>
      <c r="G30" s="37">
        <f>'WEEKLY COMPETITIVE REPORT'!G30</f>
        <v>7</v>
      </c>
      <c r="H30" s="37">
        <f>'WEEKLY COMPETITIVE REPORT'!H30</f>
        <v>4</v>
      </c>
      <c r="I30" s="14">
        <f>'WEEKLY COMPETITIVE REPORT'!I30/Y4</f>
        <v>881.7685047193244</v>
      </c>
      <c r="J30" s="14">
        <f>'WEEKLY COMPETITIVE REPORT'!J30/Y17</f>
        <v>0.04005531022793166</v>
      </c>
      <c r="K30" s="22">
        <f>'WEEKLY COMPETITIVE REPORT'!K30</f>
        <v>144</v>
      </c>
      <c r="L30" s="22">
        <f>'WEEKLY COMPETITIVE REPORT'!L30</f>
        <v>174</v>
      </c>
      <c r="M30" s="64">
        <f>'WEEKLY COMPETITIVE REPORT'!M30</f>
        <v>-20.935412026726056</v>
      </c>
      <c r="N30" s="14">
        <f t="shared" si="3"/>
        <v>220.4421261798311</v>
      </c>
      <c r="O30" s="37">
        <f>'WEEKLY COMPETITIVE REPORT'!O30</f>
        <v>4</v>
      </c>
      <c r="P30" s="14">
        <f>'WEEKLY COMPETITIVE REPORT'!P30/Y4</f>
        <v>1326.3785394932936</v>
      </c>
      <c r="Q30" s="14">
        <f>'WEEKLY COMPETITIVE REPORT'!Q30/Y17</f>
        <v>0.07689905883402472</v>
      </c>
      <c r="R30" s="22">
        <f>'WEEKLY COMPETITIVE REPORT'!R30</f>
        <v>225</v>
      </c>
      <c r="S30" s="22">
        <f>'WEEKLY COMPETITIVE REPORT'!S30</f>
        <v>376</v>
      </c>
      <c r="T30" s="64">
        <f>'WEEKLY COMPETITIVE REPORT'!T30</f>
        <v>-38.05104408352668</v>
      </c>
      <c r="U30" s="14">
        <f>'WEEKLY COMPETITIVE REPORT'!U30/Y4</f>
        <v>54524.34177844014</v>
      </c>
      <c r="V30" s="14">
        <f t="shared" si="4"/>
        <v>331.5946348733234</v>
      </c>
      <c r="W30" s="25">
        <f t="shared" si="5"/>
        <v>55850.72031793343</v>
      </c>
      <c r="X30" s="22">
        <f>'WEEKLY COMPETITIVE REPORT'!X30</f>
        <v>9014</v>
      </c>
      <c r="Y30" s="56">
        <f>'WEEKLY COMPETITIVE REPORT'!Y30</f>
        <v>9239</v>
      </c>
    </row>
    <row r="31" spans="1:25" ht="12.75">
      <c r="A31" s="50">
        <v>18</v>
      </c>
      <c r="B31" s="4">
        <f>'WEEKLY COMPETITIVE REPORT'!B31</f>
        <v>17</v>
      </c>
      <c r="C31" s="4" t="str">
        <f>'WEEKLY COMPETITIVE REPORT'!C31</f>
        <v>HABEMUS PAPAM</v>
      </c>
      <c r="D31" s="4" t="str">
        <f>'WEEKLY COMPETITIVE REPORT'!D31</f>
        <v>HABEMUS PAPAM: IMAMO PAPEŽA</v>
      </c>
      <c r="E31" s="4" t="str">
        <f>'WEEKLY COMPETITIVE REPORT'!E31</f>
        <v>IND</v>
      </c>
      <c r="F31" s="4" t="str">
        <f>'WEEKLY COMPETITIVE REPORT'!F31</f>
        <v>CF</v>
      </c>
      <c r="G31" s="37">
        <f>'WEEKLY COMPETITIVE REPORT'!G31</f>
        <v>4</v>
      </c>
      <c r="H31" s="37">
        <f>'WEEKLY COMPETITIVE REPORT'!H31</f>
        <v>1</v>
      </c>
      <c r="I31" s="14">
        <f>'WEEKLY COMPETITIVE REPORT'!I31/Y4</f>
        <v>413.5618479880775</v>
      </c>
      <c r="J31" s="14">
        <f>'WEEKLY COMPETITIVE REPORT'!J31/Y17</f>
        <v>0.025291047771979124</v>
      </c>
      <c r="K31" s="22">
        <f>'WEEKLY COMPETITIVE REPORT'!K31</f>
        <v>70</v>
      </c>
      <c r="L31" s="22">
        <f>'WEEKLY COMPETITIVE REPORT'!L31</f>
        <v>117</v>
      </c>
      <c r="M31" s="64">
        <f>'WEEKLY COMPETITIVE REPORT'!M31</f>
        <v>-41.269841269841265</v>
      </c>
      <c r="N31" s="14">
        <f t="shared" si="3"/>
        <v>413.5618479880775</v>
      </c>
      <c r="O31" s="37">
        <f>'WEEKLY COMPETITIVE REPORT'!O31</f>
        <v>1</v>
      </c>
      <c r="P31" s="14">
        <f>'WEEKLY COMPETITIVE REPORT'!P31/Y4</f>
        <v>757.5757575757575</v>
      </c>
      <c r="Q31" s="14">
        <f>'WEEKLY COMPETITIVE REPORT'!Q31/Y17</f>
        <v>0.04714750880949195</v>
      </c>
      <c r="R31" s="22">
        <f>'WEEKLY COMPETITIVE REPORT'!R31</f>
        <v>131</v>
      </c>
      <c r="S31" s="22">
        <f>'WEEKLY COMPETITIVE REPORT'!S31</f>
        <v>232</v>
      </c>
      <c r="T31" s="64">
        <f>'WEEKLY COMPETITIVE REPORT'!T31</f>
        <v>-42.28949858088931</v>
      </c>
      <c r="U31" s="14">
        <f>'WEEKLY COMPETITIVE REPORT'!U31/Y4</f>
        <v>12832.836562344759</v>
      </c>
      <c r="V31" s="14">
        <f t="shared" si="4"/>
        <v>757.5757575757575</v>
      </c>
      <c r="W31" s="25">
        <f t="shared" si="5"/>
        <v>13590.412319920517</v>
      </c>
      <c r="X31" s="22">
        <f>'WEEKLY COMPETITIVE REPORT'!X31</f>
        <v>2322</v>
      </c>
      <c r="Y31" s="56">
        <f>'WEEKLY COMPETITIVE REPORT'!Y31</f>
        <v>2453</v>
      </c>
    </row>
    <row r="32" spans="1:25" ht="12.75">
      <c r="A32" s="50">
        <v>19</v>
      </c>
      <c r="B32" s="4">
        <f>'WEEKLY COMPETITIVE REPORT'!B32</f>
        <v>13</v>
      </c>
      <c r="C32" s="4" t="str">
        <f>'WEEKLY COMPETITIVE REPORT'!C32</f>
        <v>BATTLESHIP</v>
      </c>
      <c r="D32" s="4" t="str">
        <f>'WEEKLY COMPETITIVE REPORT'!D32</f>
        <v>BOJNA LADJA</v>
      </c>
      <c r="E32" s="4" t="str">
        <f>'WEEKLY COMPETITIVE REPORT'!E32</f>
        <v>UNI</v>
      </c>
      <c r="F32" s="4" t="str">
        <f>'WEEKLY COMPETITIVE REPORT'!F32</f>
        <v>Karantanija</v>
      </c>
      <c r="G32" s="37">
        <f>'WEEKLY COMPETITIVE REPORT'!G32</f>
        <v>6</v>
      </c>
      <c r="H32" s="37">
        <f>'WEEKLY COMPETITIVE REPORT'!H32</f>
        <v>9</v>
      </c>
      <c r="I32" s="14">
        <f>'WEEKLY COMPETITIVE REPORT'!I32/Y4</f>
        <v>353.9493293591654</v>
      </c>
      <c r="J32" s="14">
        <f>'WEEKLY COMPETITIVE REPORT'!J32/Y17</f>
        <v>0.041125830768544536</v>
      </c>
      <c r="K32" s="22">
        <f>'WEEKLY COMPETITIVE REPORT'!K32</f>
        <v>93</v>
      </c>
      <c r="L32" s="22">
        <f>'WEEKLY COMPETITIVE REPORT'!L32</f>
        <v>196</v>
      </c>
      <c r="M32" s="64">
        <f>'WEEKLY COMPETITIVE REPORT'!M32</f>
        <v>-69.08893709327549</v>
      </c>
      <c r="N32" s="14">
        <f t="shared" si="3"/>
        <v>39.32770326212949</v>
      </c>
      <c r="O32" s="37">
        <f>'WEEKLY COMPETITIVE REPORT'!O32</f>
        <v>9</v>
      </c>
      <c r="P32" s="14">
        <f>'WEEKLY COMPETITIVE REPORT'!P32/Y4</f>
        <v>458.27123695976155</v>
      </c>
      <c r="Q32" s="14">
        <f>'WEEKLY COMPETITIVE REPORT'!Q32/Y17</f>
        <v>0.12426959275614434</v>
      </c>
      <c r="R32" s="22">
        <f>'WEEKLY COMPETITIVE REPORT'!R32</f>
        <v>120</v>
      </c>
      <c r="S32" s="22">
        <f>'WEEKLY COMPETITIVE REPORT'!S32</f>
        <v>787</v>
      </c>
      <c r="T32" s="64">
        <f>'WEEKLY COMPETITIVE REPORT'!T32</f>
        <v>-86.75520459440058</v>
      </c>
      <c r="U32" s="14">
        <f>'WEEKLY COMPETITIVE REPORT'!U32/Y4</f>
        <v>86803.27868852459</v>
      </c>
      <c r="V32" s="14">
        <f t="shared" si="4"/>
        <v>50.919026328862394</v>
      </c>
      <c r="W32" s="25">
        <f t="shared" si="5"/>
        <v>87261.54992548435</v>
      </c>
      <c r="X32" s="22">
        <f>'WEEKLY COMPETITIVE REPORT'!X32</f>
        <v>14782</v>
      </c>
      <c r="Y32" s="56">
        <f>'WEEKLY COMPETITIVE REPORT'!Y32</f>
        <v>14902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136</v>
      </c>
      <c r="I34" s="32">
        <f>SUM(I14:I33)</f>
        <v>146639.34426229508</v>
      </c>
      <c r="J34" s="31">
        <f>SUM(J14:J33)</f>
        <v>128077.73366214745</v>
      </c>
      <c r="K34" s="31">
        <f>SUM(K14:K33)</f>
        <v>23014</v>
      </c>
      <c r="L34" s="31">
        <f>SUM(L14:L33)</f>
        <v>21614</v>
      </c>
      <c r="M34" s="64">
        <f>'WEEKLY COMPETITIVE REPORT'!M34</f>
        <v>-49.311410663690225</v>
      </c>
      <c r="N34" s="32">
        <f>I34/H34</f>
        <v>1078.2304725168756</v>
      </c>
      <c r="O34" s="40">
        <f>'WEEKLY COMPETITIVE REPORT'!O34</f>
        <v>137</v>
      </c>
      <c r="P34" s="31">
        <f>SUM(P14:P33)</f>
        <v>228723.29855936414</v>
      </c>
      <c r="Q34" s="31">
        <f>SUM(Q14:Q33)</f>
        <v>230908.36207319354</v>
      </c>
      <c r="R34" s="31">
        <f>SUM(R14:R33)</f>
        <v>40032</v>
      </c>
      <c r="S34" s="31">
        <f>SUM(S14:S33)</f>
        <v>45094</v>
      </c>
      <c r="T34" s="65">
        <f>P34/Q34-100%</f>
        <v>-0.009462903353568364</v>
      </c>
      <c r="U34" s="31">
        <f>SUM(U14:U33)</f>
        <v>1289327.5662868856</v>
      </c>
      <c r="V34" s="32">
        <f>P34/O34</f>
        <v>1669.5131281705412</v>
      </c>
      <c r="W34" s="31">
        <f>SUM(W14:W33)</f>
        <v>1518050.86484625</v>
      </c>
      <c r="X34" s="31">
        <f>SUM(X14:X33)</f>
        <v>228859</v>
      </c>
      <c r="Y34" s="35">
        <f>SUM(Y14:Y33)</f>
        <v>268891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2012-05-31T10:46:14Z</dcterms:modified>
  <cp:category/>
  <cp:version/>
  <cp:contentType/>
  <cp:contentStatus/>
</cp:coreProperties>
</file>