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161" windowWidth="19365" windowHeight="59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<sst xmlns="http://schemas.openxmlformats.org/spreadsheetml/2006/main" count="254" uniqueCount="96">
  <si>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</si>
  <si>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</si>
  <si>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</si>
  <si>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</si>
  <si>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</si>
  <si>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</si>
  <si>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</si>
  <si>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</si>
  <si>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</si>
  <si>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</si>
  <si>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</si>
  <si>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</si>
  <si>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</si>
  <si>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</si>
  <si>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</si>
  <si>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</si>
  <si>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</si>
  <si>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</si>
  <si>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</si>
  <si>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</si>
  <si>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</si>
  <si>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</si>
  <si>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</si>
  <si>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</si>
  <si>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</si>
  <si>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</si>
  <si>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</si>
  <si>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</si>
  <si>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</si>
  <si>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</si>
  <si>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</si>
  <si>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</si>
  <si>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</si>
  <si>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</si>
  <si>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</si>
  <si>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</si>
  <si>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</si>
  <si>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</si>
  <si>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</si>
  <si>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</si>
  <si>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</si>
  <si>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</si>
  <si>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</si>
  <si>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</si>
  <si>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</si>
  <si>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</si>
  <si>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UNI</t>
  </si>
  <si>
    <t>New</t>
  </si>
  <si>
    <t>IND</t>
  </si>
  <si>
    <t>FOX</t>
  </si>
  <si>
    <t>FIVIA</t>
  </si>
  <si>
    <t>MIRROR, MIRROR</t>
  </si>
  <si>
    <t>ZRCALCE, ZRCALCE</t>
  </si>
  <si>
    <t>AVENGERS</t>
  </si>
  <si>
    <t>MAŠČEVALCI</t>
  </si>
  <si>
    <t>BVI</t>
  </si>
  <si>
    <t>CENEX</t>
  </si>
  <si>
    <t>CF</t>
  </si>
  <si>
    <t>THE CABIN IN THE WOODS</t>
  </si>
  <si>
    <t>KOČA V GOZDU</t>
  </si>
  <si>
    <t>Cinemania</t>
  </si>
  <si>
    <t>SONY</t>
  </si>
  <si>
    <t>INTOUCHABLES</t>
  </si>
  <si>
    <t>PRIJATELJA</t>
  </si>
  <si>
    <t>WHAT TO EXPECT WHEN YOU'RE EXPECTING</t>
  </si>
  <si>
    <t>KAJ PRIČAKOVATI KO PRIČAKUJEŠ</t>
  </si>
  <si>
    <t>THE DICTATOR</t>
  </si>
  <si>
    <t>DIKTATOR</t>
  </si>
  <si>
    <t>PAR</t>
  </si>
  <si>
    <t>MEN IN BLACK 3 3D</t>
  </si>
  <si>
    <t>MOŽJE V ČRNEM 3 3D</t>
  </si>
  <si>
    <t>SEEFOOD</t>
  </si>
  <si>
    <t>SNOW WHITE AND THE HUNTSMAN</t>
  </si>
  <si>
    <t>SNEGULJČICA IN LOVEC</t>
  </si>
  <si>
    <t>PUPIJEVA DOGODIVŠČINA</t>
  </si>
  <si>
    <t>PROMETHEUS</t>
  </si>
  <si>
    <t>PROMETEJ</t>
  </si>
  <si>
    <t>FIVE-YEAR ENGAGEMENT</t>
  </si>
  <si>
    <t>PETLETNA ZAROKA</t>
  </si>
  <si>
    <t>SAFE</t>
  </si>
  <si>
    <t>NA VARNEM</t>
  </si>
  <si>
    <t>FRIENDS WITH KIDS</t>
  </si>
  <si>
    <t>PROJEKT: OTROK</t>
  </si>
  <si>
    <t>LE GAMIN AU VÉLO</t>
  </si>
  <si>
    <t>FANT S KOLSEOM</t>
  </si>
  <si>
    <t>28 - Jun</t>
  </si>
  <si>
    <t>04 - Jul</t>
  </si>
  <si>
    <t>29 - Jun</t>
  </si>
  <si>
    <t>01 - Jun</t>
  </si>
  <si>
    <t>MAGIC MIKE</t>
  </si>
  <si>
    <t>VROČI MIKE</t>
  </si>
  <si>
    <t>ESSENTIAL KILLING</t>
  </si>
  <si>
    <t>NUJNO UBIJANJE</t>
  </si>
  <si>
    <t>ROCK OF AGES</t>
  </si>
  <si>
    <t>ROCK ZA VSE ČASE</t>
  </si>
  <si>
    <t>WB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</si>
</sst>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0" fontId="5" fillId="0" borderId="13" xfId="0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41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7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7">
      <selection activeCell="I27" sqref="I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87</v>
      </c>
      <c r="L4" s="21"/>
      <c r="M4" s="88" t="s">
        <v>88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0.8039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85</v>
      </c>
      <c r="L5" s="8"/>
      <c r="M5" s="90" t="s">
        <v>86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27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41092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>
        <v>1</v>
      </c>
      <c r="C14" s="4" t="s">
        <v>75</v>
      </c>
      <c r="D14" s="4" t="s">
        <v>76</v>
      </c>
      <c r="E14" s="16" t="s">
        <v>49</v>
      </c>
      <c r="F14" s="16" t="s">
        <v>45</v>
      </c>
      <c r="G14" s="38">
        <v>4</v>
      </c>
      <c r="H14" s="38">
        <v>14</v>
      </c>
      <c r="I14" s="15">
        <v>5970</v>
      </c>
      <c r="J14" s="15">
        <v>8741</v>
      </c>
      <c r="K14" s="98">
        <v>1044</v>
      </c>
      <c r="L14" s="98">
        <v>1495</v>
      </c>
      <c r="M14" s="67">
        <f>(I14/J14*100)-100</f>
        <v>-31.701178354879303</v>
      </c>
      <c r="N14" s="15">
        <f>I14/H14</f>
        <v>426.42857142857144</v>
      </c>
      <c r="O14" s="75">
        <v>14</v>
      </c>
      <c r="P14" s="15"/>
      <c r="Q14" s="15"/>
      <c r="R14" s="15"/>
      <c r="S14" s="15"/>
      <c r="T14" s="67" t="e">
        <f>(P14/Q14*100)-100</f>
        <v>#DIV/0!</v>
      </c>
      <c r="U14" s="76"/>
      <c r="V14" s="15">
        <f>P14/O14</f>
        <v>0</v>
      </c>
      <c r="W14" s="76">
        <v>97668</v>
      </c>
      <c r="X14" s="76"/>
      <c r="Y14" s="77">
        <v>18721</v>
      </c>
    </row>
    <row r="15" spans="1:25" ht="12.75">
      <c r="A15" s="74">
        <v>2</v>
      </c>
      <c r="B15" s="74">
        <v>3</v>
      </c>
      <c r="C15" s="4" t="s">
        <v>69</v>
      </c>
      <c r="D15" s="4" t="s">
        <v>70</v>
      </c>
      <c r="E15" s="16" t="s">
        <v>61</v>
      </c>
      <c r="F15" s="16" t="s">
        <v>57</v>
      </c>
      <c r="G15" s="38">
        <v>6</v>
      </c>
      <c r="H15" s="38">
        <v>18</v>
      </c>
      <c r="I15" s="15">
        <v>4417</v>
      </c>
      <c r="J15" s="15">
        <v>7327</v>
      </c>
      <c r="K15" s="15">
        <v>795</v>
      </c>
      <c r="L15" s="15">
        <v>1363</v>
      </c>
      <c r="M15" s="67">
        <f>(I15/J15*100)-100</f>
        <v>-39.71611846594787</v>
      </c>
      <c r="N15" s="15">
        <f>I15/H15</f>
        <v>245.38888888888889</v>
      </c>
      <c r="O15" s="39">
        <v>18</v>
      </c>
      <c r="P15" s="15"/>
      <c r="Q15" s="15"/>
      <c r="R15" s="15"/>
      <c r="S15" s="15"/>
      <c r="T15" s="67" t="e">
        <f>(P15/Q15*100)-100</f>
        <v>#DIV/0!</v>
      </c>
      <c r="U15" s="78"/>
      <c r="V15" s="15">
        <f>P15/O15</f>
        <v>0</v>
      </c>
      <c r="W15" s="78">
        <v>153187</v>
      </c>
      <c r="X15" s="78"/>
      <c r="Y15" s="79">
        <v>32064</v>
      </c>
    </row>
    <row r="16" spans="1:25" ht="12.75">
      <c r="A16" s="74">
        <v>3</v>
      </c>
      <c r="B16" s="74">
        <v>4</v>
      </c>
      <c r="C16" s="4" t="s">
        <v>72</v>
      </c>
      <c r="D16" s="4" t="s">
        <v>73</v>
      </c>
      <c r="E16" s="16" t="s">
        <v>46</v>
      </c>
      <c r="F16" s="16" t="s">
        <v>35</v>
      </c>
      <c r="G16" s="38">
        <v>5</v>
      </c>
      <c r="H16" s="38">
        <v>10</v>
      </c>
      <c r="I16" s="25">
        <v>4028</v>
      </c>
      <c r="J16" s="25">
        <v>6538</v>
      </c>
      <c r="K16" s="25">
        <v>781</v>
      </c>
      <c r="L16" s="25">
        <v>1273</v>
      </c>
      <c r="M16" s="67">
        <f>(I16/J16*100)-100</f>
        <v>-38.39094524319364</v>
      </c>
      <c r="N16" s="15">
        <f>I16/H16</f>
        <v>402.8</v>
      </c>
      <c r="O16" s="75">
        <v>10</v>
      </c>
      <c r="P16" s="15"/>
      <c r="Q16" s="15"/>
      <c r="R16" s="15"/>
      <c r="S16" s="15"/>
      <c r="T16" s="67" t="e">
        <f>(P16/Q16*100)-100</f>
        <v>#DIV/0!</v>
      </c>
      <c r="U16" s="78"/>
      <c r="V16" s="15">
        <f>P16/O16</f>
        <v>0</v>
      </c>
      <c r="W16" s="78">
        <v>94567</v>
      </c>
      <c r="X16" s="80"/>
      <c r="Y16" s="79">
        <v>20484</v>
      </c>
    </row>
    <row r="17" spans="1:25" ht="12.75">
      <c r="A17" s="74">
        <v>4</v>
      </c>
      <c r="B17" s="74" t="s">
        <v>47</v>
      </c>
      <c r="C17" s="4" t="s">
        <v>89</v>
      </c>
      <c r="D17" s="4" t="s">
        <v>90</v>
      </c>
      <c r="E17" s="16" t="s">
        <v>48</v>
      </c>
      <c r="F17" s="16" t="s">
        <v>60</v>
      </c>
      <c r="G17" s="38">
        <v>1</v>
      </c>
      <c r="H17" s="38">
        <v>4</v>
      </c>
      <c r="I17" s="105">
        <v>3851</v>
      </c>
      <c r="J17" s="105"/>
      <c r="K17" s="106">
        <v>769</v>
      </c>
      <c r="L17" s="106"/>
      <c r="M17" s="67"/>
      <c r="N17" s="15">
        <f>I17/H17</f>
        <v>962.75</v>
      </c>
      <c r="O17" s="75">
        <v>4</v>
      </c>
      <c r="P17" s="15"/>
      <c r="Q17" s="15"/>
      <c r="R17" s="15"/>
      <c r="S17" s="15"/>
      <c r="T17" s="67"/>
      <c r="U17" s="78"/>
      <c r="V17" s="15">
        <f>P17/O17</f>
        <v>0</v>
      </c>
      <c r="W17" s="78">
        <v>5830</v>
      </c>
      <c r="X17" s="107"/>
      <c r="Y17" s="79">
        <v>1183</v>
      </c>
    </row>
    <row r="18" spans="1:25" ht="13.5" customHeight="1">
      <c r="A18" s="74">
        <v>5</v>
      </c>
      <c r="B18" s="74">
        <v>2</v>
      </c>
      <c r="C18" s="91" t="s">
        <v>66</v>
      </c>
      <c r="D18" s="91" t="s">
        <v>67</v>
      </c>
      <c r="E18" s="16" t="s">
        <v>68</v>
      </c>
      <c r="F18" s="16" t="s">
        <v>35</v>
      </c>
      <c r="G18" s="38">
        <v>7</v>
      </c>
      <c r="H18" s="38">
        <v>13</v>
      </c>
      <c r="I18" s="25">
        <v>3434</v>
      </c>
      <c r="J18" s="25">
        <v>7650</v>
      </c>
      <c r="K18" s="15">
        <v>684</v>
      </c>
      <c r="L18" s="15">
        <v>1529</v>
      </c>
      <c r="M18" s="67">
        <f>(I18/J18*100)-100</f>
        <v>-55.111111111111114</v>
      </c>
      <c r="N18" s="15">
        <f>I18/H18</f>
        <v>264.15384615384613</v>
      </c>
      <c r="O18" s="75">
        <v>13</v>
      </c>
      <c r="P18" s="86"/>
      <c r="Q18" s="86"/>
      <c r="R18" s="86"/>
      <c r="S18" s="86"/>
      <c r="T18" s="67" t="e">
        <f>(P18/Q18*100)-100</f>
        <v>#DIV/0!</v>
      </c>
      <c r="U18" s="78"/>
      <c r="V18" s="15">
        <f>P18/O18</f>
        <v>0</v>
      </c>
      <c r="W18" s="78">
        <v>299422</v>
      </c>
      <c r="X18" s="107"/>
      <c r="Y18" s="79">
        <v>67470</v>
      </c>
    </row>
    <row r="19" spans="1:25" ht="12.75">
      <c r="A19" s="74">
        <v>6</v>
      </c>
      <c r="B19" s="74">
        <v>5</v>
      </c>
      <c r="C19" s="4" t="s">
        <v>77</v>
      </c>
      <c r="D19" s="4" t="s">
        <v>78</v>
      </c>
      <c r="E19" s="16" t="s">
        <v>46</v>
      </c>
      <c r="F19" s="16" t="s">
        <v>35</v>
      </c>
      <c r="G19" s="38">
        <v>3</v>
      </c>
      <c r="H19" s="38">
        <v>7</v>
      </c>
      <c r="I19" s="25">
        <v>3295</v>
      </c>
      <c r="J19" s="25">
        <v>4588</v>
      </c>
      <c r="K19" s="92">
        <v>628</v>
      </c>
      <c r="L19" s="92">
        <v>886</v>
      </c>
      <c r="M19" s="67">
        <f>(I19/J19*100)-100</f>
        <v>-28.182214472537055</v>
      </c>
      <c r="N19" s="15">
        <f>I19/H19</f>
        <v>470.7142857142857</v>
      </c>
      <c r="O19" s="75">
        <v>7</v>
      </c>
      <c r="P19" s="86"/>
      <c r="Q19" s="15"/>
      <c r="R19" s="86"/>
      <c r="S19" s="15"/>
      <c r="T19" s="67" t="e">
        <f>(P19/Q19*100)-100</f>
        <v>#DIV/0!</v>
      </c>
      <c r="U19" s="78"/>
      <c r="V19" s="15">
        <f>P19/O19</f>
        <v>0</v>
      </c>
      <c r="W19" s="78">
        <v>25483</v>
      </c>
      <c r="X19" s="80"/>
      <c r="Y19" s="79">
        <v>5949</v>
      </c>
    </row>
    <row r="20" spans="1:25" ht="12.75">
      <c r="A20" s="74">
        <v>7</v>
      </c>
      <c r="B20" s="74" t="s">
        <v>47</v>
      </c>
      <c r="C20" s="4" t="s">
        <v>93</v>
      </c>
      <c r="D20" s="4" t="s">
        <v>94</v>
      </c>
      <c r="E20" s="16" t="s">
        <v>95</v>
      </c>
      <c r="F20" s="16" t="s">
        <v>45</v>
      </c>
      <c r="G20" s="38">
        <v>1</v>
      </c>
      <c r="H20" s="38">
        <v>5</v>
      </c>
      <c r="I20" s="25">
        <v>2511</v>
      </c>
      <c r="J20" s="25"/>
      <c r="K20" s="25">
        <v>489</v>
      </c>
      <c r="L20" s="25"/>
      <c r="M20" s="67"/>
      <c r="N20" s="15">
        <f>I20/H20</f>
        <v>502.2</v>
      </c>
      <c r="O20" s="75">
        <v>5</v>
      </c>
      <c r="P20" s="15"/>
      <c r="Q20" s="15"/>
      <c r="R20" s="15"/>
      <c r="S20" s="15"/>
      <c r="T20" s="67"/>
      <c r="U20" s="78"/>
      <c r="V20" s="15">
        <f>P20/O20</f>
        <v>0</v>
      </c>
      <c r="W20" s="78">
        <v>3062</v>
      </c>
      <c r="X20" s="80"/>
      <c r="Y20" s="79">
        <v>600</v>
      </c>
    </row>
    <row r="21" spans="1:25" ht="12.75">
      <c r="A21" s="74">
        <v>8</v>
      </c>
      <c r="B21" s="74">
        <v>6</v>
      </c>
      <c r="C21" s="4" t="s">
        <v>71</v>
      </c>
      <c r="D21" s="4" t="s">
        <v>74</v>
      </c>
      <c r="E21" s="16" t="s">
        <v>48</v>
      </c>
      <c r="F21" s="16" t="s">
        <v>45</v>
      </c>
      <c r="G21" s="38">
        <v>5</v>
      </c>
      <c r="H21" s="38">
        <v>7</v>
      </c>
      <c r="I21" s="15">
        <v>2473</v>
      </c>
      <c r="J21" s="15">
        <v>3185</v>
      </c>
      <c r="K21" s="23">
        <v>521</v>
      </c>
      <c r="L21" s="23">
        <v>657</v>
      </c>
      <c r="M21" s="67">
        <f>(I21/J21*100)-100</f>
        <v>-22.354788069073777</v>
      </c>
      <c r="N21" s="15">
        <f>I21/H21</f>
        <v>353.2857142857143</v>
      </c>
      <c r="O21" s="75">
        <v>7</v>
      </c>
      <c r="P21" s="15"/>
      <c r="Q21" s="15"/>
      <c r="R21" s="15"/>
      <c r="S21" s="15"/>
      <c r="T21" s="67" t="e">
        <f>(P21/Q21*100)-100</f>
        <v>#DIV/0!</v>
      </c>
      <c r="U21" s="103"/>
      <c r="V21" s="15">
        <f>P21/O21</f>
        <v>0</v>
      </c>
      <c r="W21" s="78">
        <v>51791</v>
      </c>
      <c r="X21" s="101"/>
      <c r="Y21" s="79">
        <v>12060</v>
      </c>
    </row>
    <row r="22" spans="1:25" ht="12.75">
      <c r="A22" s="74">
        <v>9</v>
      </c>
      <c r="B22" s="74">
        <v>10</v>
      </c>
      <c r="C22" s="4" t="s">
        <v>79</v>
      </c>
      <c r="D22" s="4" t="s">
        <v>80</v>
      </c>
      <c r="E22" s="16" t="s">
        <v>48</v>
      </c>
      <c r="F22" s="16" t="s">
        <v>45</v>
      </c>
      <c r="G22" s="38">
        <v>3</v>
      </c>
      <c r="H22" s="38">
        <v>2</v>
      </c>
      <c r="I22" s="15">
        <v>1820</v>
      </c>
      <c r="J22" s="15">
        <v>1952</v>
      </c>
      <c r="K22" s="15">
        <v>353</v>
      </c>
      <c r="L22" s="15">
        <v>372</v>
      </c>
      <c r="M22" s="67">
        <f>(I22/J22*100)-100</f>
        <v>-6.762295081967224</v>
      </c>
      <c r="N22" s="15">
        <f>I22/H22</f>
        <v>910</v>
      </c>
      <c r="O22" s="75">
        <v>2</v>
      </c>
      <c r="P22" s="86"/>
      <c r="Q22" s="86"/>
      <c r="R22" s="15"/>
      <c r="S22" s="15"/>
      <c r="T22" s="67" t="e">
        <f>(P22/Q22*100)-100</f>
        <v>#DIV/0!</v>
      </c>
      <c r="U22" s="78"/>
      <c r="V22" s="15">
        <f>P22/O22</f>
        <v>0</v>
      </c>
      <c r="W22" s="78">
        <v>10927</v>
      </c>
      <c r="X22" s="80"/>
      <c r="Y22" s="79">
        <v>2209</v>
      </c>
    </row>
    <row r="23" spans="1:25" ht="12.75">
      <c r="A23" s="74">
        <v>10</v>
      </c>
      <c r="B23" s="74">
        <v>12</v>
      </c>
      <c r="C23" s="97" t="s">
        <v>62</v>
      </c>
      <c r="D23" s="4" t="s">
        <v>63</v>
      </c>
      <c r="E23" s="16" t="s">
        <v>48</v>
      </c>
      <c r="F23" s="16" t="s">
        <v>45</v>
      </c>
      <c r="G23" s="38">
        <v>8</v>
      </c>
      <c r="H23" s="38">
        <v>4</v>
      </c>
      <c r="I23" s="15">
        <v>1164</v>
      </c>
      <c r="J23" s="15">
        <v>1439</v>
      </c>
      <c r="K23" s="15">
        <v>225</v>
      </c>
      <c r="L23" s="15">
        <v>297</v>
      </c>
      <c r="M23" s="67">
        <f>(I23/J23*100)-100</f>
        <v>-19.110493398193185</v>
      </c>
      <c r="N23" s="15">
        <f>I23/H23</f>
        <v>291</v>
      </c>
      <c r="O23" s="39">
        <v>4</v>
      </c>
      <c r="P23" s="15"/>
      <c r="Q23" s="15"/>
      <c r="R23" s="15"/>
      <c r="S23" s="15"/>
      <c r="T23" s="67" t="e">
        <f>(P23/Q23*100)-100</f>
        <v>#DIV/0!</v>
      </c>
      <c r="U23" s="25"/>
      <c r="V23" s="15">
        <f>P23/O23</f>
        <v>0</v>
      </c>
      <c r="W23" s="78">
        <v>45247</v>
      </c>
      <c r="X23" s="80"/>
      <c r="Y23" s="79">
        <v>9279</v>
      </c>
    </row>
    <row r="24" spans="1:25" ht="12.75">
      <c r="A24" s="74">
        <v>11</v>
      </c>
      <c r="B24" s="74">
        <v>9</v>
      </c>
      <c r="C24" s="4" t="s">
        <v>81</v>
      </c>
      <c r="D24" s="4" t="s">
        <v>82</v>
      </c>
      <c r="E24" s="16" t="s">
        <v>48</v>
      </c>
      <c r="F24" s="16" t="s">
        <v>45</v>
      </c>
      <c r="G24" s="38">
        <v>2</v>
      </c>
      <c r="H24" s="38">
        <v>4</v>
      </c>
      <c r="I24" s="25">
        <v>1063</v>
      </c>
      <c r="J24" s="25">
        <v>1969</v>
      </c>
      <c r="K24" s="25">
        <v>210</v>
      </c>
      <c r="L24" s="25">
        <v>383</v>
      </c>
      <c r="M24" s="67">
        <f>(I24/J24*100)-100</f>
        <v>-46.013204672422546</v>
      </c>
      <c r="N24" s="15">
        <f>I24/H24</f>
        <v>265.75</v>
      </c>
      <c r="O24" s="75">
        <v>4</v>
      </c>
      <c r="P24" s="15"/>
      <c r="Q24" s="15"/>
      <c r="R24" s="15"/>
      <c r="S24" s="15"/>
      <c r="T24" s="67" t="e">
        <f>(P24/Q24*100)-100</f>
        <v>#DIV/0!</v>
      </c>
      <c r="U24" s="78"/>
      <c r="V24" s="15">
        <f>P24/O24</f>
        <v>0</v>
      </c>
      <c r="W24" s="78">
        <v>6095</v>
      </c>
      <c r="X24" s="80"/>
      <c r="Y24" s="79">
        <v>1346</v>
      </c>
    </row>
    <row r="25" spans="1:25" ht="12.75" customHeight="1">
      <c r="A25" s="74">
        <v>12</v>
      </c>
      <c r="B25" s="74">
        <v>8</v>
      </c>
      <c r="C25" s="4" t="s">
        <v>64</v>
      </c>
      <c r="D25" s="4" t="s">
        <v>65</v>
      </c>
      <c r="E25" s="16" t="s">
        <v>48</v>
      </c>
      <c r="F25" s="16" t="s">
        <v>50</v>
      </c>
      <c r="G25" s="38">
        <v>7</v>
      </c>
      <c r="H25" s="38">
        <v>8</v>
      </c>
      <c r="I25" s="25">
        <v>826</v>
      </c>
      <c r="J25" s="25">
        <v>2032</v>
      </c>
      <c r="K25" s="98">
        <v>181</v>
      </c>
      <c r="L25" s="98">
        <v>412</v>
      </c>
      <c r="M25" s="67">
        <f>(I25/J25*100)-100</f>
        <v>-59.3503937007874</v>
      </c>
      <c r="N25" s="15">
        <f>I25/H25</f>
        <v>103.25</v>
      </c>
      <c r="O25" s="39">
        <v>8</v>
      </c>
      <c r="P25" s="86"/>
      <c r="Q25" s="86"/>
      <c r="R25" s="15"/>
      <c r="S25" s="15"/>
      <c r="T25" s="67" t="e">
        <f>(P25/Q25*100)-100</f>
        <v>#DIV/0!</v>
      </c>
      <c r="U25" s="78"/>
      <c r="V25" s="15">
        <f>P25/O25</f>
        <v>0</v>
      </c>
      <c r="W25" s="78">
        <v>66787</v>
      </c>
      <c r="X25" s="80"/>
      <c r="Y25" s="79">
        <v>15677</v>
      </c>
    </row>
    <row r="26" spans="1:25" ht="12.75" customHeight="1">
      <c r="A26" s="74">
        <v>13</v>
      </c>
      <c r="B26" s="74">
        <v>7</v>
      </c>
      <c r="C26" s="4" t="s">
        <v>51</v>
      </c>
      <c r="D26" s="4" t="s">
        <v>52</v>
      </c>
      <c r="E26" s="16" t="s">
        <v>48</v>
      </c>
      <c r="F26" s="16" t="s">
        <v>35</v>
      </c>
      <c r="G26" s="38">
        <v>10</v>
      </c>
      <c r="H26" s="38">
        <v>10</v>
      </c>
      <c r="I26" s="25">
        <v>815</v>
      </c>
      <c r="J26" s="25">
        <v>2141</v>
      </c>
      <c r="K26" s="105">
        <v>213</v>
      </c>
      <c r="L26" s="105">
        <v>527</v>
      </c>
      <c r="M26" s="67">
        <f>(I26/J26*100)-100</f>
        <v>-61.933675852405415</v>
      </c>
      <c r="N26" s="15">
        <f>I26/H26</f>
        <v>81.5</v>
      </c>
      <c r="O26" s="38">
        <v>10</v>
      </c>
      <c r="P26" s="95"/>
      <c r="Q26" s="95"/>
      <c r="R26" s="23"/>
      <c r="S26" s="23"/>
      <c r="T26" s="67" t="e">
        <f>(P26/Q26*100)-100</f>
        <v>#DIV/0!</v>
      </c>
      <c r="U26" s="78"/>
      <c r="V26" s="15">
        <f>P26/O26</f>
        <v>0</v>
      </c>
      <c r="W26" s="78">
        <v>94681</v>
      </c>
      <c r="X26" s="26"/>
      <c r="Y26" s="79">
        <v>21369</v>
      </c>
    </row>
    <row r="27" spans="1:25" ht="12.75">
      <c r="A27" s="74">
        <v>14</v>
      </c>
      <c r="B27" s="74">
        <v>13</v>
      </c>
      <c r="C27" s="4" t="s">
        <v>53</v>
      </c>
      <c r="D27" s="4" t="s">
        <v>54</v>
      </c>
      <c r="E27" s="16" t="s">
        <v>55</v>
      </c>
      <c r="F27" s="16" t="s">
        <v>56</v>
      </c>
      <c r="G27" s="38">
        <v>9</v>
      </c>
      <c r="H27" s="38">
        <v>14</v>
      </c>
      <c r="I27" s="15">
        <v>480</v>
      </c>
      <c r="J27" s="15">
        <v>890</v>
      </c>
      <c r="K27" s="15">
        <v>97</v>
      </c>
      <c r="L27" s="15">
        <v>170</v>
      </c>
      <c r="M27" s="67">
        <f>(I27/J27*100)-100</f>
        <v>-46.06741573033708</v>
      </c>
      <c r="N27" s="15">
        <f>I27/H27</f>
        <v>34.285714285714285</v>
      </c>
      <c r="O27" s="39">
        <v>14</v>
      </c>
      <c r="P27" s="15"/>
      <c r="Q27" s="15"/>
      <c r="R27" s="15"/>
      <c r="S27" s="15"/>
      <c r="T27" s="67" t="e">
        <f>(P27/Q27*100)-100</f>
        <v>#DIV/0!</v>
      </c>
      <c r="U27" s="78"/>
      <c r="V27" s="15">
        <f>P27/O27</f>
        <v>0</v>
      </c>
      <c r="W27" s="78">
        <v>131685</v>
      </c>
      <c r="X27" s="101"/>
      <c r="Y27" s="79">
        <v>25503</v>
      </c>
    </row>
    <row r="28" spans="1:25" ht="12.75">
      <c r="A28" s="74">
        <v>15</v>
      </c>
      <c r="B28" s="74">
        <v>14</v>
      </c>
      <c r="C28" s="4" t="s">
        <v>83</v>
      </c>
      <c r="D28" s="4" t="s">
        <v>84</v>
      </c>
      <c r="E28" s="16" t="s">
        <v>48</v>
      </c>
      <c r="F28" s="16" t="s">
        <v>57</v>
      </c>
      <c r="G28" s="38">
        <v>2</v>
      </c>
      <c r="H28" s="38">
        <v>1</v>
      </c>
      <c r="I28" s="25">
        <v>359</v>
      </c>
      <c r="J28" s="25">
        <v>683</v>
      </c>
      <c r="K28" s="25">
        <v>82</v>
      </c>
      <c r="L28" s="25">
        <v>153</v>
      </c>
      <c r="M28" s="67">
        <f>(I28/J28*100)-100</f>
        <v>-47.43777452415813</v>
      </c>
      <c r="N28" s="15">
        <f>I28/H28</f>
        <v>359</v>
      </c>
      <c r="O28" s="75">
        <v>1</v>
      </c>
      <c r="P28" s="15"/>
      <c r="Q28" s="15"/>
      <c r="R28" s="15"/>
      <c r="S28" s="15"/>
      <c r="T28" s="67" t="e">
        <f>(P28/Q28*100)-100</f>
        <v>#DIV/0!</v>
      </c>
      <c r="U28" s="78"/>
      <c r="V28" s="15">
        <f>P28/O28</f>
        <v>0</v>
      </c>
      <c r="W28" s="78">
        <v>5930</v>
      </c>
      <c r="X28" s="78"/>
      <c r="Y28" s="79">
        <v>2385</v>
      </c>
    </row>
    <row r="29" spans="1:25" ht="12.75">
      <c r="A29" s="74">
        <v>16</v>
      </c>
      <c r="B29" s="74">
        <v>15</v>
      </c>
      <c r="C29" s="4" t="s">
        <v>58</v>
      </c>
      <c r="D29" s="4" t="s">
        <v>59</v>
      </c>
      <c r="E29" s="16" t="s">
        <v>48</v>
      </c>
      <c r="F29" s="16" t="s">
        <v>60</v>
      </c>
      <c r="G29" s="38">
        <v>9</v>
      </c>
      <c r="H29" s="38">
        <v>4</v>
      </c>
      <c r="I29" s="15">
        <v>355</v>
      </c>
      <c r="J29" s="15">
        <v>622</v>
      </c>
      <c r="K29" s="96">
        <v>70</v>
      </c>
      <c r="L29" s="96">
        <v>131</v>
      </c>
      <c r="M29" s="67">
        <f>(I29/J29*100)-100</f>
        <v>-42.926045016077175</v>
      </c>
      <c r="N29" s="15">
        <f>I29/H29</f>
        <v>88.75</v>
      </c>
      <c r="O29" s="75">
        <v>4</v>
      </c>
      <c r="P29" s="86"/>
      <c r="Q29" s="86"/>
      <c r="R29" s="15"/>
      <c r="S29" s="15"/>
      <c r="T29" s="67" t="e">
        <f>(P29/Q29*100)-100</f>
        <v>#DIV/0!</v>
      </c>
      <c r="U29" s="78"/>
      <c r="V29" s="15">
        <f>P29/O29</f>
        <v>0</v>
      </c>
      <c r="W29" s="78">
        <v>28143</v>
      </c>
      <c r="X29" s="101"/>
      <c r="Y29" s="79">
        <v>6313</v>
      </c>
    </row>
    <row r="30" spans="1:25" ht="12.75">
      <c r="A30" s="74">
        <v>17</v>
      </c>
      <c r="B30" s="74" t="s">
        <v>47</v>
      </c>
      <c r="C30" s="4" t="s">
        <v>91</v>
      </c>
      <c r="D30" s="4" t="s">
        <v>92</v>
      </c>
      <c r="E30" s="16" t="s">
        <v>48</v>
      </c>
      <c r="F30" s="16" t="s">
        <v>57</v>
      </c>
      <c r="G30" s="38">
        <v>1</v>
      </c>
      <c r="H30" s="38">
        <v>1</v>
      </c>
      <c r="I30" s="25">
        <v>276</v>
      </c>
      <c r="J30" s="25"/>
      <c r="K30" s="25">
        <v>62</v>
      </c>
      <c r="L30" s="25"/>
      <c r="M30" s="67"/>
      <c r="N30" s="15">
        <f>I30/H30</f>
        <v>276</v>
      </c>
      <c r="O30" s="39">
        <v>1</v>
      </c>
      <c r="P30" s="15"/>
      <c r="Q30" s="15"/>
      <c r="R30" s="15"/>
      <c r="S30" s="15"/>
      <c r="T30" s="67"/>
      <c r="U30" s="78"/>
      <c r="V30" s="15">
        <f>P30/O30</f>
        <v>0</v>
      </c>
      <c r="W30" s="78">
        <v>1984</v>
      </c>
      <c r="X30" s="78"/>
      <c r="Y30" s="79">
        <v>503</v>
      </c>
    </row>
    <row r="31" spans="1:25" ht="12.75">
      <c r="A31" s="74">
        <v>18</v>
      </c>
      <c r="B31" s="74"/>
      <c r="C31" s="4"/>
      <c r="D31" s="4"/>
      <c r="E31" s="16"/>
      <c r="F31" s="16"/>
      <c r="G31" s="38"/>
      <c r="H31" s="38"/>
      <c r="I31" s="15"/>
      <c r="J31" s="15"/>
      <c r="K31" s="98"/>
      <c r="L31" s="98"/>
      <c r="M31" s="67"/>
      <c r="N31" s="15"/>
      <c r="O31" s="75"/>
      <c r="P31" s="15"/>
      <c r="Q31" s="15"/>
      <c r="R31" s="15"/>
      <c r="S31" s="15"/>
      <c r="T31" s="67"/>
      <c r="U31" s="92"/>
      <c r="V31" s="15"/>
      <c r="W31" s="78"/>
      <c r="X31" s="78"/>
      <c r="Y31" s="79"/>
    </row>
    <row r="32" spans="1:25" ht="12.75">
      <c r="A32" s="74">
        <v>19</v>
      </c>
      <c r="B32" s="74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7"/>
      <c r="N32" s="15"/>
      <c r="O32" s="75"/>
      <c r="P32" s="15"/>
      <c r="Q32" s="15"/>
      <c r="R32" s="15"/>
      <c r="S32" s="15"/>
      <c r="T32" s="67"/>
      <c r="U32" s="92"/>
      <c r="V32" s="15"/>
      <c r="W32" s="78"/>
      <c r="X32" s="25"/>
      <c r="Y32" s="79"/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102"/>
      <c r="L33" s="102"/>
      <c r="M33" s="67"/>
      <c r="N33" s="15"/>
      <c r="O33" s="99"/>
      <c r="P33" s="100"/>
      <c r="Q33" s="100"/>
      <c r="R33" s="100"/>
      <c r="S33" s="100"/>
      <c r="T33" s="67"/>
      <c r="U33" s="104"/>
      <c r="V33" s="15"/>
      <c r="W33" s="78"/>
      <c r="X33" s="104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126</v>
      </c>
      <c r="I34" s="32">
        <f>SUM(I14:I33)</f>
        <v>37137</v>
      </c>
      <c r="J34" s="32">
        <f>SUM(J14:J33)</f>
        <v>49757</v>
      </c>
      <c r="K34" s="32">
        <f>SUM(K14:K33)</f>
        <v>7204</v>
      </c>
      <c r="L34" s="32">
        <f>SUM(L14:L33)</f>
        <v>9648</v>
      </c>
      <c r="M34" s="70">
        <f>(I34/J34*100)-100</f>
        <v>-25.363265470185098</v>
      </c>
      <c r="N34" s="94">
        <f>I34/H34</f>
        <v>294.73809523809524</v>
      </c>
      <c r="O34" s="35">
        <f>SUM(O14:O33)</f>
        <v>126</v>
      </c>
      <c r="P34" s="32">
        <f>SUM(P14:P33)</f>
        <v>0</v>
      </c>
      <c r="Q34" s="93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1122489</v>
      </c>
      <c r="X34" s="82">
        <f>SUM(X14:X33)</f>
        <v>0</v>
      </c>
      <c r="Y34" s="36">
        <f>SUM(Y14:Y33)</f>
        <v>243115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29 - Jun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0.8039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28 -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27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41092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PROMETHEUS</v>
      </c>
      <c r="D14" s="4" t="str">
        <f>'WEEKLY COMPETITIVE REPORT'!E14</f>
        <v>FOX</v>
      </c>
      <c r="E14" s="4" t="str">
        <f>'WEEKLY COMPETITIVE REPORT'!F14</f>
        <v>Blitz</v>
      </c>
      <c r="F14" s="38">
        <f>'WEEKLY COMPETITIVE REPORT'!G14</f>
        <v>4</v>
      </c>
      <c r="G14" s="38">
        <f>'WEEKLY COMPETITIVE REPORT'!H14</f>
        <v>14</v>
      </c>
      <c r="H14" s="15">
        <f>'WEEKLY COMPETITIVE REPORT'!I14/X4</f>
        <v>7426.2968030849615</v>
      </c>
      <c r="I14" s="15">
        <f>'WEEKLY COMPETITIVE REPORT'!J14/X4</f>
        <v>10873.242940664262</v>
      </c>
      <c r="J14" s="23">
        <f>'WEEKLY COMPETITIVE REPORT'!K14</f>
        <v>1044</v>
      </c>
      <c r="K14" s="23">
        <f>'WEEKLY COMPETITIVE REPORT'!L14</f>
        <v>1495</v>
      </c>
      <c r="L14" s="65">
        <f>'WEEKLY COMPETITIVE REPORT'!M14</f>
        <v>-31.701178354879303</v>
      </c>
      <c r="M14" s="15">
        <f aca="true" t="shared" si="0" ref="M14:M20">H14/G14</f>
        <v>530.4497716489258</v>
      </c>
      <c r="N14" s="38">
        <f>'WEEKLY COMPETITIVE REPORT'!O14</f>
        <v>14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121492.72297549447</v>
      </c>
      <c r="W14" s="23">
        <f>'WEEKLY COMPETITIVE REPORT'!X14</f>
        <v>0</v>
      </c>
      <c r="X14" s="57">
        <f>'WEEKLY COMPETITIVE REPORT'!Y14</f>
        <v>18721</v>
      </c>
    </row>
    <row r="15" spans="1:24" ht="12.75">
      <c r="A15" s="51">
        <v>2</v>
      </c>
      <c r="B15" s="4">
        <f>'WEEKLY COMPETITIVE REPORT'!B15</f>
        <v>3</v>
      </c>
      <c r="C15" s="4" t="str">
        <f>'WEEKLY COMPETITIVE REPORT'!C15</f>
        <v>MEN IN BLACK 3 3D</v>
      </c>
      <c r="D15" s="4" t="str">
        <f>'WEEKLY COMPETITIVE REPORT'!E15</f>
        <v>SONY</v>
      </c>
      <c r="E15" s="4" t="str">
        <f>'WEEKLY COMPETITIVE REPORT'!F15</f>
        <v>CF</v>
      </c>
      <c r="F15" s="38">
        <f>'WEEKLY COMPETITIVE REPORT'!G15</f>
        <v>6</v>
      </c>
      <c r="G15" s="38">
        <f>'WEEKLY COMPETITIVE REPORT'!H15</f>
        <v>18</v>
      </c>
      <c r="H15" s="15">
        <f>'WEEKLY COMPETITIVE REPORT'!I15/X4</f>
        <v>5494.464485632542</v>
      </c>
      <c r="I15" s="15">
        <f>'WEEKLY COMPETITIVE REPORT'!J15/X4</f>
        <v>9114.317701206619</v>
      </c>
      <c r="J15" s="23">
        <f>'WEEKLY COMPETITIVE REPORT'!K15</f>
        <v>795</v>
      </c>
      <c r="K15" s="23">
        <f>'WEEKLY COMPETITIVE REPORT'!L15</f>
        <v>1363</v>
      </c>
      <c r="L15" s="65">
        <f>'WEEKLY COMPETITIVE REPORT'!M15</f>
        <v>-39.71611846594787</v>
      </c>
      <c r="M15" s="15">
        <f t="shared" si="0"/>
        <v>305.2480269795857</v>
      </c>
      <c r="N15" s="38">
        <f>'WEEKLY COMPETITIVE REPORT'!O15</f>
        <v>18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190554.7953725588</v>
      </c>
      <c r="W15" s="23">
        <f>'WEEKLY COMPETITIVE REPORT'!X15</f>
        <v>0</v>
      </c>
      <c r="X15" s="57">
        <f>'WEEKLY COMPETITIVE REPORT'!Y15</f>
        <v>32064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SNOW WHITE AND THE HUNTSMAN</v>
      </c>
      <c r="D16" s="4" t="str">
        <f>'WEEKLY COMPETITIVE REPORT'!E16</f>
        <v>UNI</v>
      </c>
      <c r="E16" s="4" t="str">
        <f>'WEEKLY COMPETITIVE REPORT'!F16</f>
        <v>Karantanija</v>
      </c>
      <c r="F16" s="38">
        <f>'WEEKLY COMPETITIVE REPORT'!G16</f>
        <v>5</v>
      </c>
      <c r="G16" s="38">
        <f>'WEEKLY COMPETITIVE REPORT'!H16</f>
        <v>10</v>
      </c>
      <c r="H16" s="15">
        <f>'WEEKLY COMPETITIVE REPORT'!I16/X4</f>
        <v>5010.573454409753</v>
      </c>
      <c r="I16" s="15">
        <f>'WEEKLY COMPETITIVE REPORT'!J16/X4</f>
        <v>8132.852344819008</v>
      </c>
      <c r="J16" s="23">
        <f>'WEEKLY COMPETITIVE REPORT'!K16</f>
        <v>781</v>
      </c>
      <c r="K16" s="23">
        <f>'WEEKLY COMPETITIVE REPORT'!L16</f>
        <v>1273</v>
      </c>
      <c r="L16" s="65">
        <f>'WEEKLY COMPETITIVE REPORT'!M16</f>
        <v>-38.39094524319364</v>
      </c>
      <c r="M16" s="15">
        <f t="shared" si="0"/>
        <v>501.0573454409753</v>
      </c>
      <c r="N16" s="38">
        <f>'WEEKLY COMPETITIVE REPORT'!O16</f>
        <v>10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117635.27801965419</v>
      </c>
      <c r="W16" s="23">
        <f>'WEEKLY COMPETITIVE REPORT'!X16</f>
        <v>0</v>
      </c>
      <c r="X16" s="57">
        <f>'WEEKLY COMPETITIVE REPORT'!Y16</f>
        <v>20484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MAGIC MIKE</v>
      </c>
      <c r="D17" s="4" t="str">
        <f>'WEEKLY COMPETITIVE REPORT'!E17</f>
        <v>IND</v>
      </c>
      <c r="E17" s="4" t="str">
        <f>'WEEKLY COMPETITIVE REPORT'!F17</f>
        <v>Cinemania</v>
      </c>
      <c r="F17" s="38">
        <f>'WEEKLY COMPETITIVE REPORT'!G17</f>
        <v>1</v>
      </c>
      <c r="G17" s="38">
        <f>'WEEKLY COMPETITIVE REPORT'!H17</f>
        <v>4</v>
      </c>
      <c r="H17" s="15">
        <f>'WEEKLY COMPETITIVE REPORT'!I17/X4</f>
        <v>4790.396815524319</v>
      </c>
      <c r="I17" s="15">
        <f>'WEEKLY COMPETITIVE REPORT'!J17/X4</f>
        <v>0</v>
      </c>
      <c r="J17" s="23">
        <f>'WEEKLY COMPETITIVE REPORT'!K17</f>
        <v>769</v>
      </c>
      <c r="K17" s="23">
        <f>'WEEKLY COMPETITIVE REPORT'!L17</f>
        <v>0</v>
      </c>
      <c r="L17" s="65">
        <f>'WEEKLY COMPETITIVE REPORT'!M17</f>
        <v>0</v>
      </c>
      <c r="M17" s="15">
        <f t="shared" si="0"/>
        <v>1197.5992038810798</v>
      </c>
      <c r="N17" s="38">
        <f>'WEEKLY COMPETITIVE REPORT'!O17</f>
        <v>4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>
        <f>'WEEKLY COMPETITIVE REPORT'!T17</f>
        <v>0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7252.145789277274</v>
      </c>
      <c r="W17" s="23">
        <f>'WEEKLY COMPETITIVE REPORT'!X17</f>
        <v>0</v>
      </c>
      <c r="X17" s="57">
        <f>'WEEKLY COMPETITIVE REPORT'!Y17</f>
        <v>1183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THE DICTATOR</v>
      </c>
      <c r="D18" s="4" t="str">
        <f>'WEEKLY COMPETITIVE REPORT'!E18</f>
        <v>PAR</v>
      </c>
      <c r="E18" s="4" t="str">
        <f>'WEEKLY COMPETITIVE REPORT'!F18</f>
        <v>Karantanija</v>
      </c>
      <c r="F18" s="38">
        <f>'WEEKLY COMPETITIVE REPORT'!G18</f>
        <v>7</v>
      </c>
      <c r="G18" s="38">
        <f>'WEEKLY COMPETITIVE REPORT'!H18</f>
        <v>13</v>
      </c>
      <c r="H18" s="15">
        <f>'WEEKLY COMPETITIVE REPORT'!I18/X4</f>
        <v>4271.675581539993</v>
      </c>
      <c r="I18" s="15">
        <f>'WEEKLY COMPETITIVE REPORT'!J18/X4</f>
        <v>9516.108968777211</v>
      </c>
      <c r="J18" s="23">
        <f>'WEEKLY COMPETITIVE REPORT'!K18</f>
        <v>684</v>
      </c>
      <c r="K18" s="23">
        <f>'WEEKLY COMPETITIVE REPORT'!L18</f>
        <v>1529</v>
      </c>
      <c r="L18" s="65">
        <f>'WEEKLY COMPETITIVE REPORT'!M18</f>
        <v>-55.111111111111114</v>
      </c>
      <c r="M18" s="15">
        <f t="shared" si="0"/>
        <v>328.59042934923025</v>
      </c>
      <c r="N18" s="38">
        <f>'WEEKLY COMPETITIVE REPORT'!O18</f>
        <v>13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372461.74897375295</v>
      </c>
      <c r="W18" s="23">
        <f>'WEEKLY COMPETITIVE REPORT'!X18</f>
        <v>0</v>
      </c>
      <c r="X18" s="57">
        <f>'WEEKLY COMPETITIVE REPORT'!Y18</f>
        <v>67470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FIVE-YEAR ENGAGEMENT</v>
      </c>
      <c r="D19" s="4" t="str">
        <f>'WEEKLY COMPETITIVE REPORT'!E19</f>
        <v>UNI</v>
      </c>
      <c r="E19" s="4" t="str">
        <f>'WEEKLY COMPETITIVE REPORT'!F19</f>
        <v>Karantanija</v>
      </c>
      <c r="F19" s="38">
        <f>'WEEKLY COMPETITIVE REPORT'!G19</f>
        <v>3</v>
      </c>
      <c r="G19" s="38">
        <f>'WEEKLY COMPETITIVE REPORT'!H19</f>
        <v>7</v>
      </c>
      <c r="H19" s="15">
        <f>'WEEKLY COMPETITIVE REPORT'!I19/X4</f>
        <v>4098.768503545218</v>
      </c>
      <c r="I19" s="15">
        <f>'WEEKLY COMPETITIVE REPORT'!J19/X4</f>
        <v>5707.177509640503</v>
      </c>
      <c r="J19" s="23">
        <f>'WEEKLY COMPETITIVE REPORT'!K19</f>
        <v>628</v>
      </c>
      <c r="K19" s="23">
        <f>'WEEKLY COMPETITIVE REPORT'!L19</f>
        <v>886</v>
      </c>
      <c r="L19" s="65">
        <f>'WEEKLY COMPETITIVE REPORT'!M19</f>
        <v>-28.182214472537055</v>
      </c>
      <c r="M19" s="15">
        <f t="shared" si="0"/>
        <v>585.5383576493168</v>
      </c>
      <c r="N19" s="38">
        <f>'WEEKLY COMPETITIVE REPORT'!O19</f>
        <v>7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31699.216320437867</v>
      </c>
      <c r="W19" s="23">
        <f>'WEEKLY COMPETITIVE REPORT'!X19</f>
        <v>0</v>
      </c>
      <c r="X19" s="57">
        <f>'WEEKLY COMPETITIVE REPORT'!Y19</f>
        <v>5949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ROCK OF AGES</v>
      </c>
      <c r="D20" s="4" t="str">
        <f>'WEEKLY COMPETITIVE REPORT'!E20</f>
        <v>WB</v>
      </c>
      <c r="E20" s="4" t="str">
        <f>'WEEKLY COMPETITIVE REPORT'!F20</f>
        <v>Blitz</v>
      </c>
      <c r="F20" s="38">
        <f>'WEEKLY COMPETITIVE REPORT'!G20</f>
        <v>1</v>
      </c>
      <c r="G20" s="38">
        <f>'WEEKLY COMPETITIVE REPORT'!H20</f>
        <v>5</v>
      </c>
      <c r="H20" s="15">
        <f>'WEEKLY COMPETITIVE REPORT'!I20/X4</f>
        <v>3123.522826222167</v>
      </c>
      <c r="I20" s="15">
        <f>'WEEKLY COMPETITIVE REPORT'!J20/X4</f>
        <v>0</v>
      </c>
      <c r="J20" s="23">
        <f>'WEEKLY COMPETITIVE REPORT'!K20</f>
        <v>489</v>
      </c>
      <c r="K20" s="23">
        <f>'WEEKLY COMPETITIVE REPORT'!L20</f>
        <v>0</v>
      </c>
      <c r="L20" s="65">
        <f>'WEEKLY COMPETITIVE REPORT'!M20</f>
        <v>0</v>
      </c>
      <c r="M20" s="15">
        <f t="shared" si="0"/>
        <v>624.7045652444334</v>
      </c>
      <c r="N20" s="38">
        <f>'WEEKLY COMPETITIVE REPORT'!O20</f>
        <v>5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>
        <f>'WEEKLY COMPETITIVE REPORT'!T20</f>
        <v>0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3808.931459136709</v>
      </c>
      <c r="W20" s="23">
        <f>'WEEKLY COMPETITIVE REPORT'!X20</f>
        <v>0</v>
      </c>
      <c r="X20" s="57">
        <f>'WEEKLY COMPETITIVE REPORT'!Y20</f>
        <v>600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SEEFOOD</v>
      </c>
      <c r="D21" s="4" t="str">
        <f>'WEEKLY COMPETITIVE REPORT'!E21</f>
        <v>IND</v>
      </c>
      <c r="E21" s="4" t="str">
        <f>'WEEKLY COMPETITIVE REPORT'!F21</f>
        <v>Blitz</v>
      </c>
      <c r="F21" s="38">
        <f>'WEEKLY COMPETITIVE REPORT'!G21</f>
        <v>5</v>
      </c>
      <c r="G21" s="38">
        <f>'WEEKLY COMPETITIVE REPORT'!H21</f>
        <v>7</v>
      </c>
      <c r="H21" s="15">
        <f>'WEEKLY COMPETITIVE REPORT'!I21/X4</f>
        <v>3076.2532653315093</v>
      </c>
      <c r="I21" s="15">
        <f>'WEEKLY COMPETITIVE REPORT'!J21/X4</f>
        <v>3961.9355641248912</v>
      </c>
      <c r="J21" s="23">
        <f>'WEEKLY COMPETITIVE REPORT'!K21</f>
        <v>521</v>
      </c>
      <c r="K21" s="23">
        <f>'WEEKLY COMPETITIVE REPORT'!L21</f>
        <v>657</v>
      </c>
      <c r="L21" s="65">
        <f>'WEEKLY COMPETITIVE REPORT'!M21</f>
        <v>-22.354788069073777</v>
      </c>
      <c r="M21" s="15">
        <f aca="true" t="shared" si="2" ref="M21:M33">H21/G21</f>
        <v>439.4647521902156</v>
      </c>
      <c r="N21" s="38">
        <f>'WEEKLY COMPETITIVE REPORT'!O21</f>
        <v>7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64424.67968652818</v>
      </c>
      <c r="W21" s="23">
        <f>'WEEKLY COMPETITIVE REPORT'!X21</f>
        <v>0</v>
      </c>
      <c r="X21" s="57">
        <f>'WEEKLY COMPETITIVE REPORT'!Y21</f>
        <v>12060</v>
      </c>
    </row>
    <row r="22" spans="1:24" ht="12.75">
      <c r="A22" s="51">
        <v>9</v>
      </c>
      <c r="B22" s="4">
        <f>'WEEKLY COMPETITIVE REPORT'!B22</f>
        <v>10</v>
      </c>
      <c r="C22" s="4" t="str">
        <f>'WEEKLY COMPETITIVE REPORT'!C22</f>
        <v>SAFE</v>
      </c>
      <c r="D22" s="4" t="str">
        <f>'WEEKLY COMPETITIVE REPORT'!E22</f>
        <v>IND</v>
      </c>
      <c r="E22" s="4" t="str">
        <f>'WEEKLY COMPETITIVE REPORT'!F22</f>
        <v>Blitz</v>
      </c>
      <c r="F22" s="38">
        <f>'WEEKLY COMPETITIVE REPORT'!G22</f>
        <v>3</v>
      </c>
      <c r="G22" s="38">
        <f>'WEEKLY COMPETITIVE REPORT'!H22</f>
        <v>2</v>
      </c>
      <c r="H22" s="15">
        <f>'WEEKLY COMPETITIVE REPORT'!I22/X4</f>
        <v>2263.9631794999377</v>
      </c>
      <c r="I22" s="15">
        <f>'WEEKLY COMPETITIVE REPORT'!J22/X4</f>
        <v>2428.162706804329</v>
      </c>
      <c r="J22" s="23">
        <f>'WEEKLY COMPETITIVE REPORT'!K22</f>
        <v>353</v>
      </c>
      <c r="K22" s="23">
        <f>'WEEKLY COMPETITIVE REPORT'!L22</f>
        <v>372</v>
      </c>
      <c r="L22" s="65">
        <f>'WEEKLY COMPETITIVE REPORT'!M22</f>
        <v>-6.762295081967224</v>
      </c>
      <c r="M22" s="15">
        <f t="shared" si="2"/>
        <v>1131.9815897499689</v>
      </c>
      <c r="N22" s="38">
        <f>'WEEKLY COMPETITIVE REPORT'!O22</f>
        <v>2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13592.486627690012</v>
      </c>
      <c r="W22" s="23">
        <f>'WEEKLY COMPETITIVE REPORT'!X22</f>
        <v>0</v>
      </c>
      <c r="X22" s="57">
        <f>'WEEKLY COMPETITIVE REPORT'!Y22</f>
        <v>2209</v>
      </c>
    </row>
    <row r="23" spans="1:24" ht="12.75">
      <c r="A23" s="51">
        <v>10</v>
      </c>
      <c r="B23" s="4">
        <f>'WEEKLY COMPETITIVE REPORT'!B23</f>
        <v>12</v>
      </c>
      <c r="C23" s="4" t="str">
        <f>'WEEKLY COMPETITIVE REPORT'!C23</f>
        <v>INTOUCHABLES</v>
      </c>
      <c r="D23" s="4" t="str">
        <f>'WEEKLY COMPETITIVE REPORT'!E23</f>
        <v>IND</v>
      </c>
      <c r="E23" s="4" t="str">
        <f>'WEEKLY COMPETITIVE REPORT'!F23</f>
        <v>Blitz</v>
      </c>
      <c r="F23" s="38">
        <f>'WEEKLY COMPETITIVE REPORT'!G23</f>
        <v>8</v>
      </c>
      <c r="G23" s="38">
        <f>'WEEKLY COMPETITIVE REPORT'!H23</f>
        <v>4</v>
      </c>
      <c r="H23" s="15">
        <f>'WEEKLY COMPETITIVE REPORT'!I23/X4</f>
        <v>1447.9412862296306</v>
      </c>
      <c r="I23" s="15">
        <f>'WEEKLY COMPETITIVE REPORT'!J23/X4</f>
        <v>1790.0236347804455</v>
      </c>
      <c r="J23" s="23">
        <f>'WEEKLY COMPETITIVE REPORT'!K23</f>
        <v>225</v>
      </c>
      <c r="K23" s="23">
        <f>'WEEKLY COMPETITIVE REPORT'!L23</f>
        <v>297</v>
      </c>
      <c r="L23" s="65">
        <f>'WEEKLY COMPETITIVE REPORT'!M23</f>
        <v>-19.110493398193185</v>
      </c>
      <c r="M23" s="15">
        <f t="shared" si="2"/>
        <v>361.98532155740764</v>
      </c>
      <c r="N23" s="38">
        <f>'WEEKLY COMPETITIVE REPORT'!O23</f>
        <v>4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56284.363726831696</v>
      </c>
      <c r="W23" s="23">
        <f>'WEEKLY COMPETITIVE REPORT'!X23</f>
        <v>0</v>
      </c>
      <c r="X23" s="57">
        <f>'WEEKLY COMPETITIVE REPORT'!Y23</f>
        <v>9279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FRIENDS WITH KIDS</v>
      </c>
      <c r="D24" s="4" t="str">
        <f>'WEEKLY COMPETITIVE REPORT'!E24</f>
        <v>IND</v>
      </c>
      <c r="E24" s="4" t="str">
        <f>'WEEKLY COMPETITIVE REPORT'!F24</f>
        <v>Blitz</v>
      </c>
      <c r="F24" s="38">
        <f>'WEEKLY COMPETITIVE REPORT'!G24</f>
        <v>2</v>
      </c>
      <c r="G24" s="38">
        <f>'WEEKLY COMPETITIVE REPORT'!H24</f>
        <v>4</v>
      </c>
      <c r="H24" s="15">
        <f>'WEEKLY COMPETITIVE REPORT'!I24/X4</f>
        <v>1322.303769125513</v>
      </c>
      <c r="I24" s="15">
        <f>'WEEKLY COMPETITIVE REPORT'!J24/X4</f>
        <v>2449.309615623834</v>
      </c>
      <c r="J24" s="23">
        <f>'WEEKLY COMPETITIVE REPORT'!K24</f>
        <v>210</v>
      </c>
      <c r="K24" s="23">
        <f>'WEEKLY COMPETITIVE REPORT'!L24</f>
        <v>383</v>
      </c>
      <c r="L24" s="65">
        <f>'WEEKLY COMPETITIVE REPORT'!M24</f>
        <v>-46.013204672422546</v>
      </c>
      <c r="M24" s="15">
        <f t="shared" si="2"/>
        <v>330.5759422813783</v>
      </c>
      <c r="N24" s="38">
        <f>'WEEKLY COMPETITIVE REPORT'!O24</f>
        <v>4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7581.788779698968</v>
      </c>
      <c r="W24" s="23">
        <f>'WEEKLY COMPETITIVE REPORT'!X24</f>
        <v>0</v>
      </c>
      <c r="X24" s="57">
        <f>'WEEKLY COMPETITIVE REPORT'!Y24</f>
        <v>1346</v>
      </c>
    </row>
    <row r="25" spans="1:24" ht="12.75">
      <c r="A25" s="51">
        <v>12</v>
      </c>
      <c r="B25" s="4">
        <f>'WEEKLY COMPETITIVE REPORT'!B25</f>
        <v>8</v>
      </c>
      <c r="C25" s="4" t="str">
        <f>'WEEKLY COMPETITIVE REPORT'!C25</f>
        <v>WHAT TO EXPECT WHEN YOU'RE EXPECTING</v>
      </c>
      <c r="D25" s="4" t="str">
        <f>'WEEKLY COMPETITIVE REPORT'!E25</f>
        <v>IND</v>
      </c>
      <c r="E25" s="4" t="str">
        <f>'WEEKLY COMPETITIVE REPORT'!F25</f>
        <v>FIVIA</v>
      </c>
      <c r="F25" s="38">
        <f>'WEEKLY COMPETITIVE REPORT'!G25</f>
        <v>7</v>
      </c>
      <c r="G25" s="38">
        <f>'WEEKLY COMPETITIVE REPORT'!H25</f>
        <v>8</v>
      </c>
      <c r="H25" s="15">
        <f>'WEEKLY COMPETITIVE REPORT'!I25/X4</f>
        <v>1027.4909814653565</v>
      </c>
      <c r="I25" s="15">
        <f>'WEEKLY COMPETITIVE REPORT'!J25/X4</f>
        <v>2527.6775718372933</v>
      </c>
      <c r="J25" s="23">
        <f>'WEEKLY COMPETITIVE REPORT'!K25</f>
        <v>181</v>
      </c>
      <c r="K25" s="23">
        <f>'WEEKLY COMPETITIVE REPORT'!L25</f>
        <v>412</v>
      </c>
      <c r="L25" s="65">
        <f>'WEEKLY COMPETITIVE REPORT'!M25</f>
        <v>-59.3503937007874</v>
      </c>
      <c r="M25" s="15">
        <f t="shared" si="2"/>
        <v>128.43637268316957</v>
      </c>
      <c r="N25" s="38">
        <f>'WEEKLY COMPETITIVE REPORT'!O25</f>
        <v>8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83078.74113695734</v>
      </c>
      <c r="W25" s="23">
        <f>'WEEKLY COMPETITIVE REPORT'!X25</f>
        <v>0</v>
      </c>
      <c r="X25" s="57">
        <f>'WEEKLY COMPETITIVE REPORT'!Y25</f>
        <v>15677</v>
      </c>
    </row>
    <row r="26" spans="1:24" ht="12.75" customHeight="1">
      <c r="A26" s="51">
        <v>13</v>
      </c>
      <c r="B26" s="4">
        <f>'WEEKLY COMPETITIVE REPORT'!B26</f>
        <v>7</v>
      </c>
      <c r="C26" s="4" t="str">
        <f>'WEEKLY COMPETITIVE REPORT'!C26</f>
        <v>MIRROR, MIRROR</v>
      </c>
      <c r="D26" s="4" t="str">
        <f>'WEEKLY COMPETITIVE REPORT'!E26</f>
        <v>IND</v>
      </c>
      <c r="E26" s="4" t="str">
        <f>'WEEKLY COMPETITIVE REPORT'!F26</f>
        <v>Karantanija</v>
      </c>
      <c r="F26" s="38">
        <f>'WEEKLY COMPETITIVE REPORT'!G26</f>
        <v>10</v>
      </c>
      <c r="G26" s="38">
        <f>'WEEKLY COMPETITIVE REPORT'!H26</f>
        <v>10</v>
      </c>
      <c r="H26" s="15">
        <f>'WEEKLY COMPETITIVE REPORT'!I26/X4</f>
        <v>1013.8076875233238</v>
      </c>
      <c r="I26" s="15">
        <f>'WEEKLY COMPETITIVE REPORT'!J26/X4</f>
        <v>2663.266575444707</v>
      </c>
      <c r="J26" s="23">
        <f>'WEEKLY COMPETITIVE REPORT'!K26</f>
        <v>213</v>
      </c>
      <c r="K26" s="23">
        <f>'WEEKLY COMPETITIVE REPORT'!L26</f>
        <v>527</v>
      </c>
      <c r="L26" s="65">
        <f>'WEEKLY COMPETITIVE REPORT'!M26</f>
        <v>-61.933675852405415</v>
      </c>
      <c r="M26" s="15">
        <f t="shared" si="2"/>
        <v>101.38076875233239</v>
      </c>
      <c r="N26" s="38">
        <f>'WEEKLY COMPETITIVE REPORT'!O26</f>
        <v>10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117777.08670232617</v>
      </c>
      <c r="W26" s="23">
        <f>'WEEKLY COMPETITIVE REPORT'!X26</f>
        <v>0</v>
      </c>
      <c r="X26" s="57">
        <f>'WEEKLY COMPETITIVE REPORT'!Y26</f>
        <v>21369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AVENGERS</v>
      </c>
      <c r="D27" s="4" t="str">
        <f>'WEEKLY COMPETITIVE REPORT'!E27</f>
        <v>BVI</v>
      </c>
      <c r="E27" s="4" t="str">
        <f>'WEEKLY COMPETITIVE REPORT'!F27</f>
        <v>CENEX</v>
      </c>
      <c r="F27" s="38">
        <f>'WEEKLY COMPETITIVE REPORT'!G27</f>
        <v>9</v>
      </c>
      <c r="G27" s="38">
        <f>'WEEKLY COMPETITIVE REPORT'!H27</f>
        <v>14</v>
      </c>
      <c r="H27" s="15">
        <f>'WEEKLY COMPETITIVE REPORT'!I27/X4</f>
        <v>597.0891901977858</v>
      </c>
      <c r="I27" s="15">
        <f>'WEEKLY COMPETITIVE REPORT'!J27/X17</f>
        <v>0.7523245984784447</v>
      </c>
      <c r="J27" s="23">
        <f>'WEEKLY COMPETITIVE REPORT'!K27</f>
        <v>97</v>
      </c>
      <c r="K27" s="23">
        <f>'WEEKLY COMPETITIVE REPORT'!L27</f>
        <v>170</v>
      </c>
      <c r="L27" s="65">
        <f>'WEEKLY COMPETITIVE REPORT'!M27</f>
        <v>-46.06741573033708</v>
      </c>
      <c r="M27" s="15">
        <f t="shared" si="2"/>
        <v>42.64922787127041</v>
      </c>
      <c r="N27" s="38">
        <f>'WEEKLY COMPETITIVE REPORT'!O27</f>
        <v>14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163807.6875233238</v>
      </c>
      <c r="W27" s="23">
        <f>'WEEKLY COMPETITIVE REPORT'!X27</f>
        <v>0</v>
      </c>
      <c r="X27" s="57">
        <f>'WEEKLY COMPETITIVE REPORT'!Y27</f>
        <v>25503</v>
      </c>
    </row>
    <row r="28" spans="1:24" ht="12.75">
      <c r="A28" s="51">
        <v>15</v>
      </c>
      <c r="B28" s="4">
        <f>'WEEKLY COMPETITIVE REPORT'!B28</f>
        <v>14</v>
      </c>
      <c r="C28" s="4" t="str">
        <f>'WEEKLY COMPETITIVE REPORT'!C28</f>
        <v>LE GAMIN AU VÉLO</v>
      </c>
      <c r="D28" s="4" t="str">
        <f>'WEEKLY COMPETITIVE REPORT'!E28</f>
        <v>IND</v>
      </c>
      <c r="E28" s="4" t="str">
        <f>'WEEKLY COMPETITIVE REPORT'!F28</f>
        <v>CF</v>
      </c>
      <c r="F28" s="38">
        <f>'WEEKLY COMPETITIVE REPORT'!G28</f>
        <v>2</v>
      </c>
      <c r="G28" s="38">
        <f>'WEEKLY COMPETITIVE REPORT'!H28</f>
        <v>1</v>
      </c>
      <c r="H28" s="15">
        <f>'WEEKLY COMPETITIVE REPORT'!I28/X4</f>
        <v>446.5729568354273</v>
      </c>
      <c r="I28" s="15">
        <f>'WEEKLY COMPETITIVE REPORT'!J28/X17</f>
        <v>0.577345731191885</v>
      </c>
      <c r="J28" s="23">
        <f>'WEEKLY COMPETITIVE REPORT'!K28</f>
        <v>82</v>
      </c>
      <c r="K28" s="23">
        <f>'WEEKLY COMPETITIVE REPORT'!L28</f>
        <v>153</v>
      </c>
      <c r="L28" s="65">
        <f>'WEEKLY COMPETITIVE REPORT'!M28</f>
        <v>-47.43777452415813</v>
      </c>
      <c r="M28" s="15">
        <f t="shared" si="2"/>
        <v>446.5729568354273</v>
      </c>
      <c r="N28" s="38">
        <f>'WEEKLY COMPETITIVE REPORT'!O28</f>
        <v>1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7376.539370568479</v>
      </c>
      <c r="W28" s="23">
        <f>'WEEKLY COMPETITIVE REPORT'!X28</f>
        <v>0</v>
      </c>
      <c r="X28" s="57">
        <f>'WEEKLY COMPETITIVE REPORT'!Y28</f>
        <v>2385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THE CABIN IN THE WOODS</v>
      </c>
      <c r="D29" s="4" t="str">
        <f>'WEEKLY COMPETITIVE REPORT'!E29</f>
        <v>IND</v>
      </c>
      <c r="E29" s="4" t="str">
        <f>'WEEKLY COMPETITIVE REPORT'!F29</f>
        <v>Cinemania</v>
      </c>
      <c r="F29" s="38">
        <f>'WEEKLY COMPETITIVE REPORT'!G29</f>
        <v>9</v>
      </c>
      <c r="G29" s="38">
        <f>'WEEKLY COMPETITIVE REPORT'!H29</f>
        <v>4</v>
      </c>
      <c r="H29" s="15">
        <f>'WEEKLY COMPETITIVE REPORT'!I29/X4</f>
        <v>441.5972135837791</v>
      </c>
      <c r="I29" s="15">
        <f>'WEEKLY COMPETITIVE REPORT'!J29/X17</f>
        <v>0.525781910397295</v>
      </c>
      <c r="J29" s="23">
        <f>'WEEKLY COMPETITIVE REPORT'!K29</f>
        <v>70</v>
      </c>
      <c r="K29" s="23">
        <f>'WEEKLY COMPETITIVE REPORT'!L29</f>
        <v>131</v>
      </c>
      <c r="L29" s="65">
        <f>'WEEKLY COMPETITIVE REPORT'!M29</f>
        <v>-42.926045016077175</v>
      </c>
      <c r="M29" s="15">
        <f t="shared" si="2"/>
        <v>110.39930339594477</v>
      </c>
      <c r="N29" s="38">
        <f>'WEEKLY COMPETITIVE REPORT'!O29</f>
        <v>4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35008.08558278393</v>
      </c>
      <c r="W29" s="23">
        <f>'WEEKLY COMPETITIVE REPORT'!X29</f>
        <v>0</v>
      </c>
      <c r="X29" s="57">
        <f>'WEEKLY COMPETITIVE REPORT'!Y29</f>
        <v>6313</v>
      </c>
    </row>
    <row r="30" spans="1:24" ht="12.75">
      <c r="A30" s="52">
        <v>17</v>
      </c>
      <c r="B30" s="4" t="str">
        <f>'WEEKLY COMPETITIVE REPORT'!B30</f>
        <v>New</v>
      </c>
      <c r="C30" s="4" t="str">
        <f>'WEEKLY COMPETITIVE REPORT'!C30</f>
        <v>ESSENTIAL KILLING</v>
      </c>
      <c r="D30" s="4" t="str">
        <f>'WEEKLY COMPETITIVE REPORT'!E30</f>
        <v>IND</v>
      </c>
      <c r="E30" s="4" t="str">
        <f>'WEEKLY COMPETITIVE REPORT'!F30</f>
        <v>CF</v>
      </c>
      <c r="F30" s="38">
        <f>'WEEKLY COMPETITIVE REPORT'!G30</f>
        <v>1</v>
      </c>
      <c r="G30" s="38">
        <f>'WEEKLY COMPETITIVE REPORT'!H30</f>
        <v>1</v>
      </c>
      <c r="H30" s="15">
        <f>'WEEKLY COMPETITIVE REPORT'!I30/X4</f>
        <v>343.32628436372687</v>
      </c>
      <c r="I30" s="15">
        <f>'WEEKLY COMPETITIVE REPORT'!J30/X17</f>
        <v>0</v>
      </c>
      <c r="J30" s="23">
        <f>'WEEKLY COMPETITIVE REPORT'!K30</f>
        <v>62</v>
      </c>
      <c r="K30" s="23">
        <f>'WEEKLY COMPETITIVE REPORT'!L30</f>
        <v>0</v>
      </c>
      <c r="L30" s="65">
        <f>'WEEKLY COMPETITIVE REPORT'!M30</f>
        <v>0</v>
      </c>
      <c r="M30" s="15">
        <f t="shared" si="2"/>
        <v>343.32628436372687</v>
      </c>
      <c r="N30" s="38">
        <f>'WEEKLY COMPETITIVE REPORT'!O30</f>
        <v>1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2467.968652817515</v>
      </c>
      <c r="W30" s="23">
        <f>'WEEKLY COMPETITIVE REPORT'!X30</f>
        <v>0</v>
      </c>
      <c r="X30" s="57">
        <f>'WEEKLY COMPETITIVE REPORT'!Y30</f>
        <v>503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126</v>
      </c>
      <c r="H34" s="33">
        <f>SUM(H14:H33)</f>
        <v>46196.04428411495</v>
      </c>
      <c r="I34" s="32">
        <f>SUM(I14:I33)</f>
        <v>59165.93058596318</v>
      </c>
      <c r="J34" s="32">
        <f>SUM(J14:J33)</f>
        <v>7204</v>
      </c>
      <c r="K34" s="32">
        <f>SUM(K14:K33)</f>
        <v>9648</v>
      </c>
      <c r="L34" s="65">
        <f>'WEEKLY COMPETITIVE REPORT'!M34</f>
        <v>-25.363265470185098</v>
      </c>
      <c r="M34" s="33">
        <f>H34/G34</f>
        <v>366.6352720961504</v>
      </c>
      <c r="N34" s="41">
        <f>'WEEKLY COMPETITIVE REPORT'!O34</f>
        <v>126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1396304.2666998382</v>
      </c>
      <c r="W34" s="32">
        <f>SUM(W14:W33)</f>
        <v>0</v>
      </c>
      <c r="X34" s="36">
        <f>SUM(X14:X33)</f>
        <v>243115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2012-07-02T11:22:16Z</dcterms:modified>
  <cp:category/>
  <cp:version/>
  <cp:contentType/>
  <cp:contentStatus/>
</cp:coreProperties>
</file>