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4" sheetId="1" r:id="rId1"/>
  </sheets>
  <definedNames/>
  <calcPr fullCalcOnLoad="1"/>
</workbook>
</file>

<file path=xl/sharedStrings.xml><?xml version="1.0" encoding="utf-8"?>
<sst xmlns="http://schemas.openxmlformats.org/spreadsheetml/2006/main" count="64" uniqueCount="41">
  <si>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</si>
  <si>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</si>
  <si>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</si>
  <si>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</si>
  <si>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</si>
  <si>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</si>
  <si>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</si>
  <si>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</si>
  <si>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</si>
  <si>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</si>
  <si>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</si>
  <si>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</si>
  <si>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</si>
  <si>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</si>
  <si>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</si>
  <si>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</si>
  <si>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</si>
  <si>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</si>
  <si>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</si>
  <si>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</si>
  <si>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</si>
  <si>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The Wolf of Wall Street</t>
  </si>
  <si>
    <t>Pro Video</t>
  </si>
  <si>
    <t>n/a</t>
  </si>
  <si>
    <t>American Hustle</t>
  </si>
  <si>
    <t>InterCom</t>
  </si>
  <si>
    <t>I, Frankenstein</t>
  </si>
  <si>
    <t>A Company</t>
  </si>
  <si>
    <t>Jack Ryan: Shadow Recruit</t>
  </si>
  <si>
    <t>UIP</t>
  </si>
  <si>
    <t>Frozen</t>
  </si>
  <si>
    <t>Forum Hungary</t>
  </si>
  <si>
    <t>32+47+1</t>
  </si>
  <si>
    <t>The Nut Job</t>
  </si>
  <si>
    <t>47 Ronin</t>
  </si>
  <si>
    <t>27+45+4</t>
  </si>
  <si>
    <t>August: Osage County</t>
  </si>
  <si>
    <t>The Hobbit: The Desolation of Smaug</t>
  </si>
  <si>
    <t>43+58+1+1</t>
  </si>
  <si>
    <t>Coming Out (local)</t>
  </si>
  <si>
    <t>Hungaricom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</si>
</sst>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56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1" fontId="17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87" fontId="2" fillId="33" borderId="11" xfId="42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8" fontId="11" fillId="33" borderId="18" xfId="0" applyNumberFormat="1" applyFont="1" applyFill="1" applyBorder="1" applyAlignment="1" applyProtection="1">
      <alignment vertical="center"/>
      <protection/>
    </xf>
    <xf numFmtId="190" fontId="11" fillId="33" borderId="19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horizontal="right" vertical="center"/>
      <protection/>
    </xf>
    <xf numFmtId="193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93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61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vertical="center"/>
      <protection/>
    </xf>
    <xf numFmtId="3" fontId="9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horizontal="right" vertical="center"/>
      <protection/>
    </xf>
    <xf numFmtId="3" fontId="16" fillId="33" borderId="18" xfId="0" applyNumberFormat="1" applyFont="1" applyFill="1" applyBorder="1" applyAlignment="1" applyProtection="1">
      <alignment vertical="center"/>
      <protection/>
    </xf>
    <xf numFmtId="3" fontId="14" fillId="34" borderId="26" xfId="58" applyNumberFormat="1" applyFont="1" applyFill="1" applyBorder="1" applyAlignment="1" applyProtection="1">
      <alignment vertical="center"/>
      <protection locked="0"/>
    </xf>
    <xf numFmtId="197" fontId="14" fillId="34" borderId="26" xfId="58" applyNumberFormat="1" applyFont="1" applyFill="1" applyBorder="1" applyAlignment="1" applyProtection="1">
      <alignment horizontal="center" vertical="center"/>
      <protection locked="0"/>
    </xf>
    <xf numFmtId="3" fontId="14" fillId="34" borderId="26" xfId="58" applyNumberFormat="1" applyFont="1" applyFill="1" applyBorder="1" applyAlignment="1" applyProtection="1">
      <alignment horizontal="left" vertical="center"/>
      <protection locked="0"/>
    </xf>
    <xf numFmtId="3" fontId="14" fillId="34" borderId="26" xfId="58" applyNumberFormat="1" applyFont="1" applyFill="1" applyBorder="1" applyAlignment="1" applyProtection="1">
      <alignment horizontal="center" vertical="center"/>
      <protection locked="0"/>
    </xf>
    <xf numFmtId="3" fontId="14" fillId="34" borderId="26" xfId="47" applyNumberFormat="1" applyFont="1" applyFill="1" applyBorder="1" applyAlignment="1">
      <alignment horizontal="right"/>
    </xf>
    <xf numFmtId="3" fontId="15" fillId="34" borderId="26" xfId="48" applyNumberFormat="1" applyFont="1" applyFill="1" applyBorder="1" applyAlignment="1" applyProtection="1">
      <alignment horizontal="right"/>
      <protection/>
    </xf>
    <xf numFmtId="3" fontId="14" fillId="34" borderId="26" xfId="62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>
      <alignment horizontal="right"/>
    </xf>
    <xf numFmtId="191" fontId="14" fillId="34" borderId="26" xfId="62" applyNumberFormat="1" applyFont="1" applyFill="1" applyBorder="1" applyAlignment="1" applyProtection="1">
      <alignment horizontal="right"/>
      <protection/>
    </xf>
    <xf numFmtId="3" fontId="15" fillId="34" borderId="26" xfId="57" applyNumberFormat="1" applyFont="1" applyFill="1" applyBorder="1">
      <alignment/>
      <protection/>
    </xf>
    <xf numFmtId="198" fontId="14" fillId="34" borderId="26" xfId="48" applyNumberFormat="1" applyFont="1" applyFill="1" applyBorder="1" applyAlignment="1">
      <alignment/>
    </xf>
    <xf numFmtId="198" fontId="15" fillId="34" borderId="26" xfId="48" applyNumberFormat="1" applyFont="1" applyFill="1" applyBorder="1" applyAlignment="1">
      <alignment/>
    </xf>
    <xf numFmtId="3" fontId="14" fillId="34" borderId="26" xfId="43" applyNumberFormat="1" applyFont="1" applyFill="1" applyBorder="1" applyAlignment="1" applyProtection="1">
      <alignment/>
      <protection/>
    </xf>
    <xf numFmtId="3" fontId="14" fillId="34" borderId="26" xfId="0" applyNumberFormat="1" applyFont="1" applyFill="1" applyBorder="1" applyAlignment="1">
      <alignment/>
    </xf>
    <xf numFmtId="3" fontId="14" fillId="35" borderId="26" xfId="0" applyNumberFormat="1" applyFont="1" applyFill="1" applyBorder="1" applyAlignment="1">
      <alignment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87" fontId="4" fillId="0" borderId="28" xfId="42" applyFont="1" applyFill="1" applyBorder="1" applyAlignment="1" applyProtection="1">
      <alignment horizontal="center" vertical="center"/>
      <protection/>
    </xf>
    <xf numFmtId="187" fontId="4" fillId="0" borderId="15" xfId="42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Ezres 2" xfId="47"/>
    <cellStyle name="Ezres 42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ál 2" xfId="57"/>
    <cellStyle name="Normál 21" xfId="58"/>
    <cellStyle name="Note" xfId="59"/>
    <cellStyle name="Output" xfId="60"/>
    <cellStyle name="Percent" xfId="61"/>
    <cellStyle name="Százalék 20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69354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506575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4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23-26 JANUARY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G1" sqref="G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25.28125" style="0" customWidth="1"/>
    <col min="4" max="4" width="11.421875" style="0" customWidth="1"/>
    <col min="5" max="5" width="14.00390625" style="0" customWidth="1"/>
    <col min="6" max="6" width="9.14062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9" t="s">
        <v>0</v>
      </c>
      <c r="D2" s="81" t="s">
        <v>1</v>
      </c>
      <c r="E2" s="81" t="s">
        <v>2</v>
      </c>
      <c r="F2" s="70" t="s">
        <v>3</v>
      </c>
      <c r="G2" s="70" t="s">
        <v>4</v>
      </c>
      <c r="H2" s="70" t="s">
        <v>5</v>
      </c>
      <c r="I2" s="72" t="s">
        <v>18</v>
      </c>
      <c r="J2" s="72"/>
      <c r="K2" s="72" t="s">
        <v>6</v>
      </c>
      <c r="L2" s="72"/>
      <c r="M2" s="72" t="s">
        <v>7</v>
      </c>
      <c r="N2" s="72"/>
      <c r="O2" s="72" t="s">
        <v>8</v>
      </c>
      <c r="P2" s="72"/>
      <c r="Q2" s="72" t="s">
        <v>9</v>
      </c>
      <c r="R2" s="72"/>
      <c r="S2" s="72"/>
      <c r="T2" s="72"/>
      <c r="U2" s="72" t="s">
        <v>10</v>
      </c>
      <c r="V2" s="72"/>
      <c r="W2" s="72" t="s">
        <v>11</v>
      </c>
      <c r="X2" s="72"/>
      <c r="Y2" s="75"/>
    </row>
    <row r="3" spans="1:25" ht="30" customHeight="1">
      <c r="A3" s="13"/>
      <c r="B3" s="14"/>
      <c r="C3" s="80"/>
      <c r="D3" s="82"/>
      <c r="E3" s="83"/>
      <c r="F3" s="71"/>
      <c r="G3" s="71"/>
      <c r="H3" s="71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41634</v>
      </c>
      <c r="E4" s="57" t="s">
        <v>22</v>
      </c>
      <c r="F4" s="58">
        <v>36</v>
      </c>
      <c r="G4" s="58" t="s">
        <v>23</v>
      </c>
      <c r="H4" s="58">
        <v>5</v>
      </c>
      <c r="I4" s="59">
        <v>4655049</v>
      </c>
      <c r="J4" s="59">
        <v>3516</v>
      </c>
      <c r="K4" s="59">
        <v>8484004</v>
      </c>
      <c r="L4" s="59">
        <v>6225</v>
      </c>
      <c r="M4" s="59">
        <v>16381623</v>
      </c>
      <c r="N4" s="59">
        <v>11772</v>
      </c>
      <c r="O4" s="59">
        <v>9994172</v>
      </c>
      <c r="P4" s="59">
        <v>7099</v>
      </c>
      <c r="Q4" s="60">
        <f aca="true" t="shared" si="0" ref="Q4:R13">+I4+K4+M4+O4</f>
        <v>39514848</v>
      </c>
      <c r="R4" s="60">
        <f t="shared" si="0"/>
        <v>28612</v>
      </c>
      <c r="S4" s="61" t="e">
        <f aca="true" t="shared" si="1" ref="S4:S13">IF(Q4&lt;&gt;0,R4/G4,"")</f>
        <v>#VALUE!</v>
      </c>
      <c r="T4" s="61">
        <f aca="true" t="shared" si="2" ref="T4:T13">IF(Q4&lt;&gt;0,Q4/R4,"")</f>
        <v>1381.0585768209144</v>
      </c>
      <c r="U4" s="62">
        <v>63097936</v>
      </c>
      <c r="V4" s="63">
        <f aca="true" t="shared" si="3" ref="V4:V13">IF(U4&lt;&gt;0,-(U4-Q4)/U4,"")</f>
        <v>-0.3737537151769909</v>
      </c>
      <c r="W4" s="64">
        <v>425274726</v>
      </c>
      <c r="X4" s="64">
        <v>315421</v>
      </c>
      <c r="Y4" s="61">
        <f aca="true" t="shared" si="4" ref="Y4:Y13">W4/X4</f>
        <v>1348.276512977893</v>
      </c>
    </row>
    <row r="5" spans="1:25" ht="30" customHeight="1">
      <c r="A5" s="40">
        <v>2</v>
      </c>
      <c r="B5" s="41"/>
      <c r="C5" s="55" t="s">
        <v>33</v>
      </c>
      <c r="D5" s="56">
        <v>41662</v>
      </c>
      <c r="E5" s="57" t="s">
        <v>22</v>
      </c>
      <c r="F5" s="58">
        <v>35</v>
      </c>
      <c r="G5" s="58" t="s">
        <v>23</v>
      </c>
      <c r="H5" s="58">
        <v>1</v>
      </c>
      <c r="I5" s="59">
        <v>1257020</v>
      </c>
      <c r="J5" s="59">
        <v>940</v>
      </c>
      <c r="K5" s="59">
        <v>2993625</v>
      </c>
      <c r="L5" s="59">
        <v>2253</v>
      </c>
      <c r="M5" s="59">
        <v>13156059</v>
      </c>
      <c r="N5" s="59">
        <v>9670</v>
      </c>
      <c r="O5" s="59">
        <v>12773290</v>
      </c>
      <c r="P5" s="59">
        <v>9490</v>
      </c>
      <c r="Q5" s="60">
        <f t="shared" si="0"/>
        <v>30179994</v>
      </c>
      <c r="R5" s="60">
        <f t="shared" si="0"/>
        <v>22353</v>
      </c>
      <c r="S5" s="61" t="e">
        <f t="shared" si="1"/>
        <v>#VALUE!</v>
      </c>
      <c r="T5" s="61">
        <f t="shared" si="2"/>
        <v>1350.1540732787546</v>
      </c>
      <c r="U5" s="62">
        <v>0</v>
      </c>
      <c r="V5" s="63">
        <f t="shared" si="3"/>
      </c>
      <c r="W5" s="64">
        <v>30179994</v>
      </c>
      <c r="X5" s="64">
        <v>22353</v>
      </c>
      <c r="Y5" s="61">
        <f t="shared" si="4"/>
        <v>1350.1540732787546</v>
      </c>
    </row>
    <row r="6" spans="1:25" ht="30" customHeight="1">
      <c r="A6" s="40">
        <v>3</v>
      </c>
      <c r="B6" s="41"/>
      <c r="C6" s="55" t="s">
        <v>24</v>
      </c>
      <c r="D6" s="56">
        <v>41662</v>
      </c>
      <c r="E6" s="57" t="s">
        <v>25</v>
      </c>
      <c r="F6" s="58">
        <v>39</v>
      </c>
      <c r="G6" s="58" t="s">
        <v>23</v>
      </c>
      <c r="H6" s="58">
        <v>1</v>
      </c>
      <c r="I6" s="65">
        <v>4237786</v>
      </c>
      <c r="J6" s="65">
        <v>3190</v>
      </c>
      <c r="K6" s="65">
        <v>6191554</v>
      </c>
      <c r="L6" s="65">
        <v>4532</v>
      </c>
      <c r="M6" s="65">
        <v>11283916</v>
      </c>
      <c r="N6" s="65">
        <v>8098</v>
      </c>
      <c r="O6" s="65">
        <v>7724460</v>
      </c>
      <c r="P6" s="65">
        <v>5505</v>
      </c>
      <c r="Q6" s="60">
        <f aca="true" t="shared" si="5" ref="Q6:R9">+I6+K6+M6+O6</f>
        <v>29437716</v>
      </c>
      <c r="R6" s="60">
        <f t="shared" si="5"/>
        <v>21325</v>
      </c>
      <c r="S6" s="61" t="e">
        <f>IF(Q6&lt;&gt;0,R6/G6,"")</f>
        <v>#VALUE!</v>
      </c>
      <c r="T6" s="61">
        <f>IF(Q6&lt;&gt;0,Q6/R6,"")</f>
        <v>1380.4321688159437</v>
      </c>
      <c r="U6" s="62">
        <v>0</v>
      </c>
      <c r="V6" s="63">
        <f>IF(U6&lt;&gt;0,-(U6-Q6)/U6,"")</f>
      </c>
      <c r="W6" s="66">
        <v>29437716</v>
      </c>
      <c r="X6" s="66">
        <v>21325</v>
      </c>
      <c r="Y6" s="61">
        <f>W6/X6</f>
        <v>1380.4321688159437</v>
      </c>
    </row>
    <row r="7" spans="1:25" ht="30" customHeight="1">
      <c r="A7" s="40">
        <v>4</v>
      </c>
      <c r="B7" s="41"/>
      <c r="C7" s="55" t="s">
        <v>26</v>
      </c>
      <c r="D7" s="56">
        <v>41662</v>
      </c>
      <c r="E7" s="57" t="s">
        <v>27</v>
      </c>
      <c r="F7" s="58">
        <v>49</v>
      </c>
      <c r="G7" s="58" t="s">
        <v>23</v>
      </c>
      <c r="H7" s="58">
        <v>1</v>
      </c>
      <c r="I7" s="67">
        <v>3465565</v>
      </c>
      <c r="J7" s="67">
        <v>2374</v>
      </c>
      <c r="K7" s="67">
        <v>4747933</v>
      </c>
      <c r="L7" s="67">
        <v>3262</v>
      </c>
      <c r="M7" s="67">
        <v>10475896</v>
      </c>
      <c r="N7" s="67">
        <v>7028</v>
      </c>
      <c r="O7" s="67">
        <v>6832655</v>
      </c>
      <c r="P7" s="67">
        <v>4668</v>
      </c>
      <c r="Q7" s="60">
        <f t="shared" si="5"/>
        <v>25522049</v>
      </c>
      <c r="R7" s="60">
        <f t="shared" si="5"/>
        <v>17332</v>
      </c>
      <c r="S7" s="61" t="e">
        <f>IF(Q7&lt;&gt;0,R7/G7,"")</f>
        <v>#VALUE!</v>
      </c>
      <c r="T7" s="61">
        <f>IF(Q7&lt;&gt;0,Q7/R7,"")</f>
        <v>1472.5391760904686</v>
      </c>
      <c r="U7" s="62">
        <v>0</v>
      </c>
      <c r="V7" s="63">
        <f>IF(U7&lt;&gt;0,-(U7-Q7)/U7,"")</f>
      </c>
      <c r="W7" s="66">
        <v>25522049</v>
      </c>
      <c r="X7" s="66">
        <v>17332</v>
      </c>
      <c r="Y7" s="61">
        <f>W7/X7</f>
        <v>1472.5391760904686</v>
      </c>
    </row>
    <row r="8" spans="1:25" ht="30" customHeight="1">
      <c r="A8" s="40">
        <v>5</v>
      </c>
      <c r="B8" s="41"/>
      <c r="C8" s="55" t="s">
        <v>28</v>
      </c>
      <c r="D8" s="56">
        <v>41655</v>
      </c>
      <c r="E8" s="57" t="s">
        <v>29</v>
      </c>
      <c r="F8" s="58">
        <v>47</v>
      </c>
      <c r="G8" s="58">
        <v>47</v>
      </c>
      <c r="H8" s="58">
        <v>2</v>
      </c>
      <c r="I8" s="68">
        <v>1119045</v>
      </c>
      <c r="J8" s="68">
        <v>858</v>
      </c>
      <c r="K8" s="68">
        <v>2409414</v>
      </c>
      <c r="L8" s="68">
        <v>1759</v>
      </c>
      <c r="M8" s="68">
        <v>5031864</v>
      </c>
      <c r="N8" s="68">
        <v>3626</v>
      </c>
      <c r="O8" s="68">
        <v>2812730</v>
      </c>
      <c r="P8" s="68">
        <v>2036</v>
      </c>
      <c r="Q8" s="60">
        <f t="shared" si="5"/>
        <v>11373053</v>
      </c>
      <c r="R8" s="60">
        <f t="shared" si="5"/>
        <v>8279</v>
      </c>
      <c r="S8" s="61">
        <f>IF(Q8&lt;&gt;0,R8/G8,"")</f>
        <v>176.14893617021278</v>
      </c>
      <c r="T8" s="61">
        <f>IF(Q8&lt;&gt;0,Q8/R8,"")</f>
        <v>1373.7230341828724</v>
      </c>
      <c r="U8" s="62">
        <v>26131119</v>
      </c>
      <c r="V8" s="63">
        <f>IF(U8&lt;&gt;0,-(U8-Q8)/U8,"")</f>
        <v>-0.5647697674179204</v>
      </c>
      <c r="W8" s="48">
        <v>42807059</v>
      </c>
      <c r="X8" s="48">
        <v>31870</v>
      </c>
      <c r="Y8" s="61">
        <f>W8/X8</f>
        <v>1343.1772513335425</v>
      </c>
    </row>
    <row r="9" spans="1:25" ht="30" customHeight="1">
      <c r="A9" s="40">
        <v>6</v>
      </c>
      <c r="B9" s="41"/>
      <c r="C9" s="55" t="s">
        <v>30</v>
      </c>
      <c r="D9" s="56">
        <v>41613</v>
      </c>
      <c r="E9" s="57" t="s">
        <v>31</v>
      </c>
      <c r="F9" s="58" t="s">
        <v>32</v>
      </c>
      <c r="G9" s="58" t="s">
        <v>23</v>
      </c>
      <c r="H9" s="58">
        <v>8</v>
      </c>
      <c r="I9" s="68">
        <v>513520</v>
      </c>
      <c r="J9" s="68">
        <v>456</v>
      </c>
      <c r="K9" s="68">
        <v>1332195</v>
      </c>
      <c r="L9" s="68">
        <v>1182</v>
      </c>
      <c r="M9" s="68">
        <v>4438020</v>
      </c>
      <c r="N9" s="68">
        <v>3104</v>
      </c>
      <c r="O9" s="68">
        <v>4093745</v>
      </c>
      <c r="P9" s="68">
        <v>2893</v>
      </c>
      <c r="Q9" s="60">
        <f t="shared" si="5"/>
        <v>10377480</v>
      </c>
      <c r="R9" s="60">
        <f t="shared" si="5"/>
        <v>7635</v>
      </c>
      <c r="S9" s="61" t="e">
        <f>IF(Q9&lt;&gt;0,R9/G9,"")</f>
        <v>#VALUE!</v>
      </c>
      <c r="T9" s="61">
        <f>IF(Q9&lt;&gt;0,Q9/R9,"")</f>
        <v>1359.1984282907663</v>
      </c>
      <c r="U9" s="62">
        <v>16502290</v>
      </c>
      <c r="V9" s="63">
        <f>IF(U9&lt;&gt;0,-(U9-Q9)/U9,"")</f>
        <v>-0.37114909506498794</v>
      </c>
      <c r="W9" s="48">
        <v>442423906</v>
      </c>
      <c r="X9" s="48">
        <v>332881</v>
      </c>
      <c r="Y9" s="61">
        <f>W9/X9</f>
        <v>1329.0752731456587</v>
      </c>
    </row>
    <row r="10" spans="1:25" ht="30" customHeight="1">
      <c r="A10" s="40">
        <v>7</v>
      </c>
      <c r="B10" s="41"/>
      <c r="C10" s="55" t="s">
        <v>34</v>
      </c>
      <c r="D10" s="56">
        <v>41634</v>
      </c>
      <c r="E10" s="57" t="s">
        <v>29</v>
      </c>
      <c r="F10" s="58" t="s">
        <v>35</v>
      </c>
      <c r="G10" s="58">
        <v>48</v>
      </c>
      <c r="H10" s="58">
        <v>5</v>
      </c>
      <c r="I10" s="68">
        <v>688810</v>
      </c>
      <c r="J10" s="68">
        <v>459</v>
      </c>
      <c r="K10" s="68">
        <v>1166010</v>
      </c>
      <c r="L10" s="68">
        <v>764</v>
      </c>
      <c r="M10" s="68">
        <v>3397530</v>
      </c>
      <c r="N10" s="68">
        <v>2193</v>
      </c>
      <c r="O10" s="68">
        <v>1899630</v>
      </c>
      <c r="P10" s="68">
        <v>1242</v>
      </c>
      <c r="Q10" s="60">
        <f t="shared" si="0"/>
        <v>7151980</v>
      </c>
      <c r="R10" s="60">
        <f t="shared" si="0"/>
        <v>4658</v>
      </c>
      <c r="S10" s="61">
        <f t="shared" si="1"/>
        <v>97.04166666666667</v>
      </c>
      <c r="T10" s="61">
        <f t="shared" si="2"/>
        <v>1535.4186346071276</v>
      </c>
      <c r="U10" s="62">
        <v>14685834</v>
      </c>
      <c r="V10" s="63">
        <f t="shared" si="3"/>
        <v>-0.5130014407081</v>
      </c>
      <c r="W10" s="48">
        <v>227277741</v>
      </c>
      <c r="X10" s="48">
        <v>156506</v>
      </c>
      <c r="Y10" s="61">
        <f t="shared" si="4"/>
        <v>1452.1982607695552</v>
      </c>
    </row>
    <row r="11" spans="1:25" ht="30" customHeight="1">
      <c r="A11" s="40">
        <v>8</v>
      </c>
      <c r="B11" s="41"/>
      <c r="C11" s="55" t="s">
        <v>36</v>
      </c>
      <c r="D11" s="56">
        <v>41655</v>
      </c>
      <c r="E11" s="57" t="s">
        <v>31</v>
      </c>
      <c r="F11" s="58">
        <v>25</v>
      </c>
      <c r="G11" s="58" t="s">
        <v>23</v>
      </c>
      <c r="H11" s="58">
        <v>2</v>
      </c>
      <c r="I11" s="68">
        <v>781964</v>
      </c>
      <c r="J11" s="68">
        <v>585</v>
      </c>
      <c r="K11" s="68">
        <v>1397965</v>
      </c>
      <c r="L11" s="68">
        <v>1000</v>
      </c>
      <c r="M11" s="68">
        <v>2857890</v>
      </c>
      <c r="N11" s="68">
        <v>2018</v>
      </c>
      <c r="O11" s="68">
        <v>1897084</v>
      </c>
      <c r="P11" s="68">
        <v>1371</v>
      </c>
      <c r="Q11" s="60">
        <f t="shared" si="0"/>
        <v>6934903</v>
      </c>
      <c r="R11" s="60">
        <f t="shared" si="0"/>
        <v>4974</v>
      </c>
      <c r="S11" s="61" t="e">
        <f t="shared" si="1"/>
        <v>#VALUE!</v>
      </c>
      <c r="T11" s="61">
        <f t="shared" si="2"/>
        <v>1394.2305991154</v>
      </c>
      <c r="U11" s="62">
        <v>10465160</v>
      </c>
      <c r="V11" s="63">
        <f t="shared" si="3"/>
        <v>-0.3373342595813155</v>
      </c>
      <c r="W11" s="48">
        <v>21332193</v>
      </c>
      <c r="X11" s="48">
        <v>15749</v>
      </c>
      <c r="Y11" s="61">
        <f t="shared" si="4"/>
        <v>1354.5109530763857</v>
      </c>
    </row>
    <row r="12" spans="1:25" ht="30" customHeight="1">
      <c r="A12" s="40">
        <v>9</v>
      </c>
      <c r="B12" s="41"/>
      <c r="C12" s="55" t="s">
        <v>37</v>
      </c>
      <c r="D12" s="56">
        <v>41620</v>
      </c>
      <c r="E12" s="57" t="s">
        <v>31</v>
      </c>
      <c r="F12" s="58" t="s">
        <v>38</v>
      </c>
      <c r="G12" s="58" t="s">
        <v>23</v>
      </c>
      <c r="H12" s="58">
        <v>7</v>
      </c>
      <c r="I12" s="68">
        <v>637665</v>
      </c>
      <c r="J12" s="68">
        <v>434</v>
      </c>
      <c r="K12" s="68">
        <v>1083030</v>
      </c>
      <c r="L12" s="68">
        <v>781</v>
      </c>
      <c r="M12" s="68">
        <v>2845720</v>
      </c>
      <c r="N12" s="68">
        <v>1776</v>
      </c>
      <c r="O12" s="68">
        <v>1745684</v>
      </c>
      <c r="P12" s="68">
        <v>1089</v>
      </c>
      <c r="Q12" s="60">
        <f t="shared" si="0"/>
        <v>6312099</v>
      </c>
      <c r="R12" s="60">
        <f t="shared" si="0"/>
        <v>4080</v>
      </c>
      <c r="S12" s="61" t="e">
        <f t="shared" si="1"/>
        <v>#VALUE!</v>
      </c>
      <c r="T12" s="61">
        <f t="shared" si="2"/>
        <v>1547.083088235294</v>
      </c>
      <c r="U12" s="62">
        <v>13227747</v>
      </c>
      <c r="V12" s="63">
        <f t="shared" si="3"/>
        <v>-0.522813749008051</v>
      </c>
      <c r="W12" s="48">
        <v>539235961</v>
      </c>
      <c r="X12" s="48">
        <v>364403</v>
      </c>
      <c r="Y12" s="61">
        <f t="shared" si="4"/>
        <v>1479.779148360469</v>
      </c>
    </row>
    <row r="13" spans="1:25" ht="30" customHeight="1">
      <c r="A13" s="40">
        <v>10</v>
      </c>
      <c r="B13" s="41"/>
      <c r="C13" s="55" t="s">
        <v>39</v>
      </c>
      <c r="D13" s="56">
        <v>41613</v>
      </c>
      <c r="E13" s="57" t="s">
        <v>40</v>
      </c>
      <c r="F13" s="58">
        <v>57</v>
      </c>
      <c r="G13" s="58" t="s">
        <v>23</v>
      </c>
      <c r="H13" s="58">
        <v>8</v>
      </c>
      <c r="I13" s="69">
        <v>490950</v>
      </c>
      <c r="J13" s="69">
        <v>368</v>
      </c>
      <c r="K13" s="69">
        <v>938665</v>
      </c>
      <c r="L13" s="69">
        <v>704</v>
      </c>
      <c r="M13" s="69">
        <v>2150210</v>
      </c>
      <c r="N13" s="69">
        <v>1548</v>
      </c>
      <c r="O13" s="69">
        <v>1199845</v>
      </c>
      <c r="P13" s="69">
        <v>834</v>
      </c>
      <c r="Q13" s="60">
        <f t="shared" si="0"/>
        <v>4779670</v>
      </c>
      <c r="R13" s="60">
        <f t="shared" si="0"/>
        <v>3454</v>
      </c>
      <c r="S13" s="61" t="e">
        <f t="shared" si="1"/>
        <v>#VALUE!</v>
      </c>
      <c r="T13" s="61">
        <f t="shared" si="2"/>
        <v>1383.8071800810653</v>
      </c>
      <c r="U13" s="62">
        <v>8723615</v>
      </c>
      <c r="V13" s="63">
        <f t="shared" si="3"/>
        <v>-0.4520998462220077</v>
      </c>
      <c r="W13" s="66">
        <v>173394332</v>
      </c>
      <c r="X13" s="66">
        <v>130917</v>
      </c>
      <c r="Y13" s="61">
        <f t="shared" si="4"/>
        <v>1324.4600166517716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76" t="s">
        <v>17</v>
      </c>
      <c r="C15" s="77"/>
      <c r="D15" s="77"/>
      <c r="E15" s="78"/>
      <c r="F15" s="23"/>
      <c r="G15" s="23">
        <f>SUM(G4:G14)</f>
        <v>95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171583792</v>
      </c>
      <c r="R15" s="27">
        <f>SUM(R4:R14)</f>
        <v>122702</v>
      </c>
      <c r="S15" s="28">
        <f>R15/G15</f>
        <v>1291.6</v>
      </c>
      <c r="T15" s="49">
        <f>Q15/R15</f>
        <v>1398.378119346058</v>
      </c>
      <c r="U15" s="54">
        <v>175153814</v>
      </c>
      <c r="V15" s="38">
        <f>IF(U15&lt;&gt;0,-(U15-Q15)/U15,"")</f>
        <v>-0.020382211031956175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3" t="s">
        <v>19</v>
      </c>
      <c r="V16" s="73"/>
      <c r="W16" s="73"/>
      <c r="X16" s="73"/>
      <c r="Y16" s="73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4"/>
      <c r="V17" s="74"/>
      <c r="W17" s="74"/>
      <c r="X17" s="74"/>
      <c r="Y17" s="74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4"/>
      <c r="V18" s="74"/>
      <c r="W18" s="74"/>
      <c r="X18" s="74"/>
      <c r="Y18" s="74"/>
    </row>
  </sheetData>
  <sheetProtection/>
  <mergeCells count="15">
    <mergeCell ref="B15:E15"/>
    <mergeCell ref="C2:C3"/>
    <mergeCell ref="D2:D3"/>
    <mergeCell ref="E2:E3"/>
    <mergeCell ref="M2:N2"/>
    <mergeCell ref="O2:P2"/>
    <mergeCell ref="F2:F3"/>
    <mergeCell ref="G2:G3"/>
    <mergeCell ref="H2:H3"/>
    <mergeCell ref="K2:L2"/>
    <mergeCell ref="I2:J2"/>
    <mergeCell ref="U16:Y18"/>
    <mergeCell ref="Q2:T2"/>
    <mergeCell ref="U2:V2"/>
    <mergeCell ref="W2:Y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Bolek</cp:lastModifiedBy>
  <cp:lastPrinted>2008-10-22T07:58:06Z</cp:lastPrinted>
  <dcterms:created xsi:type="dcterms:W3CDTF">2006-04-04T07:29:08Z</dcterms:created>
  <dcterms:modified xsi:type="dcterms:W3CDTF">2014-01-27T15:24:45Z</dcterms:modified>
  <cp:category/>
  <cp:version/>
  <cp:contentType/>
  <cp:contentStatus/>
</cp:coreProperties>
</file>