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4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<sst xmlns="http://schemas.openxmlformats.org/spreadsheetml/2006/main" count="61" uniqueCount="37">
  <si>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</si>
  <si>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</si>
  <si>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</si>
  <si>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</si>
  <si>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</si>
  <si>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</si>
  <si>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</si>
  <si>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</si>
  <si>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</si>
  <si>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</si>
  <si>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</si>
  <si>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</si>
  <si>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</si>
  <si>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</si>
  <si>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</si>
  <si>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</si>
  <si>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</si>
  <si>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</si>
  <si>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</si>
  <si>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</si>
  <si>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Saw 3D</t>
  </si>
  <si>
    <t>Budapest Film</t>
  </si>
  <si>
    <t>n/a</t>
  </si>
  <si>
    <t>Eat Pray Love</t>
  </si>
  <si>
    <t>InterCom</t>
  </si>
  <si>
    <t>The Switch</t>
  </si>
  <si>
    <t>Forum Hungary</t>
  </si>
  <si>
    <t>Sammy's Adventures: The Secret Passage 3D</t>
  </si>
  <si>
    <t>The Town</t>
  </si>
  <si>
    <t>Alpha and Omega 3D</t>
  </si>
  <si>
    <t>The Expendables</t>
  </si>
  <si>
    <t>Palace Pictures</t>
  </si>
  <si>
    <t>Despicable Me (preview)</t>
  </si>
  <si>
    <t>UIP</t>
  </si>
  <si>
    <t>Easy A</t>
  </si>
  <si>
    <t>na</t>
  </si>
  <si>
    <t>The American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</si>
</sst>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1"/>
      <name val="Tahoma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4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261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877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28-31 OCTOBER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8" sqref="C1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140625" style="0" customWidth="1"/>
    <col min="4" max="4" width="13.8515625" style="0" customWidth="1"/>
    <col min="5" max="5" width="18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R1" s="4"/>
      <c r="S1" s="4"/>
      <c r="T1" s="4"/>
      <c r="U1" s="7"/>
      <c r="V1" s="4"/>
      <c r="W1" s="8"/>
      <c r="X1" s="8"/>
      <c r="Y1" s="9"/>
    </row>
    <row r="2" spans="1:25" ht="18">
      <c r="A2" s="10"/>
      <c r="B2" s="11"/>
      <c r="C2" s="78" t="s">
        <v>0</v>
      </c>
      <c r="D2" s="80" t="s">
        <v>1</v>
      </c>
      <c r="E2" s="80" t="s">
        <v>2</v>
      </c>
      <c r="F2" s="70" t="s">
        <v>3</v>
      </c>
      <c r="G2" s="70" t="s">
        <v>4</v>
      </c>
      <c r="H2" s="70" t="s">
        <v>5</v>
      </c>
      <c r="I2" s="69" t="s">
        <v>18</v>
      </c>
      <c r="J2" s="69"/>
      <c r="K2" s="69" t="s">
        <v>6</v>
      </c>
      <c r="L2" s="69"/>
      <c r="M2" s="69" t="s">
        <v>7</v>
      </c>
      <c r="N2" s="69"/>
      <c r="O2" s="69" t="s">
        <v>8</v>
      </c>
      <c r="P2" s="69"/>
      <c r="Q2" s="69" t="s">
        <v>9</v>
      </c>
      <c r="R2" s="69"/>
      <c r="S2" s="69"/>
      <c r="T2" s="69"/>
      <c r="U2" s="69" t="s">
        <v>10</v>
      </c>
      <c r="V2" s="69"/>
      <c r="W2" s="69" t="s">
        <v>11</v>
      </c>
      <c r="X2" s="69"/>
      <c r="Y2" s="74"/>
    </row>
    <row r="3" spans="1:25" ht="30" customHeight="1">
      <c r="A3" s="12"/>
      <c r="B3" s="13"/>
      <c r="C3" s="79"/>
      <c r="D3" s="81"/>
      <c r="E3" s="82"/>
      <c r="F3" s="71"/>
      <c r="G3" s="71"/>
      <c r="H3" s="71"/>
      <c r="I3" s="14" t="s">
        <v>12</v>
      </c>
      <c r="J3" s="14" t="s">
        <v>13</v>
      </c>
      <c r="K3" s="14" t="s">
        <v>12</v>
      </c>
      <c r="L3" s="14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4" t="s">
        <v>15</v>
      </c>
      <c r="U3" s="45" t="s">
        <v>12</v>
      </c>
      <c r="V3" s="46" t="s">
        <v>16</v>
      </c>
      <c r="W3" s="42" t="s">
        <v>12</v>
      </c>
      <c r="X3" s="42" t="s">
        <v>13</v>
      </c>
      <c r="Y3" s="44" t="s">
        <v>15</v>
      </c>
    </row>
    <row r="4" spans="1:25" ht="30" customHeight="1">
      <c r="A4" s="39">
        <v>1</v>
      </c>
      <c r="B4" s="40"/>
      <c r="C4" s="54" t="s">
        <v>20</v>
      </c>
      <c r="D4" s="55">
        <v>40479</v>
      </c>
      <c r="E4" s="56" t="s">
        <v>21</v>
      </c>
      <c r="F4" s="57">
        <v>20</v>
      </c>
      <c r="G4" s="57" t="s">
        <v>22</v>
      </c>
      <c r="H4" s="57">
        <v>1</v>
      </c>
      <c r="I4" s="58">
        <v>3069510</v>
      </c>
      <c r="J4" s="58">
        <v>2103</v>
      </c>
      <c r="K4" s="58">
        <v>4828510</v>
      </c>
      <c r="L4" s="58">
        <v>3284</v>
      </c>
      <c r="M4" s="58">
        <v>5796025</v>
      </c>
      <c r="N4" s="58">
        <v>3883</v>
      </c>
      <c r="O4" s="58">
        <v>7169495</v>
      </c>
      <c r="P4" s="58">
        <v>4795</v>
      </c>
      <c r="Q4" s="59">
        <f aca="true" t="shared" si="0" ref="Q4:R6">+I4+K4+M4+O4</f>
        <v>20863540</v>
      </c>
      <c r="R4" s="59">
        <f t="shared" si="0"/>
        <v>14065</v>
      </c>
      <c r="S4" s="60" t="e">
        <f aca="true" t="shared" si="1" ref="S4:S9">IF(Q4&lt;&gt;0,R4/G4,"")</f>
        <v>#VALUE!</v>
      </c>
      <c r="T4" s="60">
        <f aca="true" t="shared" si="2" ref="T4:T9">IF(Q4&lt;&gt;0,Q4/R4,"")</f>
        <v>1483.365801635265</v>
      </c>
      <c r="U4" s="61">
        <v>0</v>
      </c>
      <c r="V4" s="62">
        <f aca="true" t="shared" si="3" ref="V4:V9">IF(U4&lt;&gt;0,-(U4-Q4)/U4,"")</f>
      </c>
      <c r="W4" s="63">
        <v>20863540</v>
      </c>
      <c r="X4" s="63">
        <v>17634</v>
      </c>
      <c r="Y4" s="49">
        <f aca="true" t="shared" si="4" ref="Y4:Y9">W4/X4</f>
        <v>1183.1427923329932</v>
      </c>
    </row>
    <row r="5" spans="1:25" ht="30" customHeight="1">
      <c r="A5" s="39">
        <v>2</v>
      </c>
      <c r="B5" s="40"/>
      <c r="C5" s="54" t="s">
        <v>23</v>
      </c>
      <c r="D5" s="55">
        <v>40465</v>
      </c>
      <c r="E5" s="56" t="s">
        <v>24</v>
      </c>
      <c r="F5" s="57">
        <v>29</v>
      </c>
      <c r="G5" s="57" t="s">
        <v>22</v>
      </c>
      <c r="H5" s="57">
        <v>3</v>
      </c>
      <c r="I5" s="64">
        <v>2222820</v>
      </c>
      <c r="J5" s="64">
        <v>1956</v>
      </c>
      <c r="K5" s="64">
        <v>3334365</v>
      </c>
      <c r="L5" s="64">
        <v>2805</v>
      </c>
      <c r="M5" s="64">
        <v>5053950</v>
      </c>
      <c r="N5" s="64">
        <v>4154</v>
      </c>
      <c r="O5" s="64">
        <v>6024290</v>
      </c>
      <c r="P5" s="64">
        <v>4913</v>
      </c>
      <c r="Q5" s="59">
        <f t="shared" si="0"/>
        <v>16635425</v>
      </c>
      <c r="R5" s="59">
        <f t="shared" si="0"/>
        <v>13828</v>
      </c>
      <c r="S5" s="60" t="e">
        <f t="shared" si="1"/>
        <v>#VALUE!</v>
      </c>
      <c r="T5" s="60">
        <f t="shared" si="2"/>
        <v>1203.0246601099218</v>
      </c>
      <c r="U5" s="61">
        <v>24498665</v>
      </c>
      <c r="V5" s="62">
        <f t="shared" si="3"/>
        <v>-0.32096606080372136</v>
      </c>
      <c r="W5" s="63">
        <v>99578460</v>
      </c>
      <c r="X5" s="63">
        <v>84746</v>
      </c>
      <c r="Y5" s="49">
        <f t="shared" si="4"/>
        <v>1175.0225379368937</v>
      </c>
    </row>
    <row r="6" spans="1:25" ht="30" customHeight="1">
      <c r="A6" s="39">
        <v>3</v>
      </c>
      <c r="B6" s="40"/>
      <c r="C6" s="65" t="s">
        <v>30</v>
      </c>
      <c r="D6" s="55">
        <v>40465</v>
      </c>
      <c r="E6" s="56" t="s">
        <v>31</v>
      </c>
      <c r="F6" s="57">
        <v>28</v>
      </c>
      <c r="G6" s="57" t="s">
        <v>22</v>
      </c>
      <c r="H6" s="57">
        <v>3</v>
      </c>
      <c r="I6" s="67">
        <v>1209385</v>
      </c>
      <c r="J6" s="67">
        <v>1124</v>
      </c>
      <c r="K6" s="67">
        <v>2185945</v>
      </c>
      <c r="L6" s="67">
        <v>1860</v>
      </c>
      <c r="M6" s="67">
        <v>4017280</v>
      </c>
      <c r="N6" s="67">
        <v>3344</v>
      </c>
      <c r="O6" s="67">
        <v>4877050</v>
      </c>
      <c r="P6" s="67">
        <v>4046</v>
      </c>
      <c r="Q6" s="59">
        <f t="shared" si="0"/>
        <v>12289660</v>
      </c>
      <c r="R6" s="59">
        <f t="shared" si="0"/>
        <v>10374</v>
      </c>
      <c r="S6" s="60" t="e">
        <f t="shared" si="1"/>
        <v>#VALUE!</v>
      </c>
      <c r="T6" s="60">
        <f t="shared" si="2"/>
        <v>1184.6597262386736</v>
      </c>
      <c r="U6" s="61">
        <v>21033800</v>
      </c>
      <c r="V6" s="62">
        <f t="shared" si="3"/>
        <v>-0.4157185102073805</v>
      </c>
      <c r="W6" s="63">
        <v>85635690</v>
      </c>
      <c r="X6" s="47">
        <v>73494</v>
      </c>
      <c r="Y6" s="49">
        <f t="shared" si="4"/>
        <v>1165.206547473263</v>
      </c>
    </row>
    <row r="7" spans="1:25" ht="30" customHeight="1">
      <c r="A7" s="39">
        <v>4</v>
      </c>
      <c r="B7" s="40"/>
      <c r="C7" s="65" t="s">
        <v>32</v>
      </c>
      <c r="D7" s="55">
        <v>40486</v>
      </c>
      <c r="E7" s="56" t="s">
        <v>33</v>
      </c>
      <c r="F7" s="57">
        <v>21</v>
      </c>
      <c r="G7" s="57">
        <v>25</v>
      </c>
      <c r="H7" s="57">
        <v>0</v>
      </c>
      <c r="I7" s="66"/>
      <c r="J7" s="66"/>
      <c r="K7" s="66"/>
      <c r="L7" s="66"/>
      <c r="M7" s="66">
        <v>4143140</v>
      </c>
      <c r="N7" s="66">
        <v>2834</v>
      </c>
      <c r="O7" s="66">
        <v>5226990</v>
      </c>
      <c r="P7" s="66">
        <v>3517</v>
      </c>
      <c r="Q7" s="59">
        <f aca="true" t="shared" si="5" ref="Q7:R9">+I7+K7+M7+O7</f>
        <v>9370130</v>
      </c>
      <c r="R7" s="59">
        <f>+J7+L7+N7+P7</f>
        <v>6351</v>
      </c>
      <c r="S7" s="60">
        <f t="shared" si="1"/>
        <v>254.04</v>
      </c>
      <c r="T7" s="60">
        <f t="shared" si="2"/>
        <v>1475.3786805227523</v>
      </c>
      <c r="U7" s="61">
        <v>0</v>
      </c>
      <c r="V7" s="62">
        <f t="shared" si="3"/>
      </c>
      <c r="W7" s="47">
        <v>9370130</v>
      </c>
      <c r="X7" s="47">
        <v>6351</v>
      </c>
      <c r="Y7" s="49">
        <f t="shared" si="4"/>
        <v>1475.3786805227523</v>
      </c>
    </row>
    <row r="8" spans="1:25" ht="30" customHeight="1">
      <c r="A8" s="39">
        <v>5</v>
      </c>
      <c r="B8" s="40"/>
      <c r="C8" s="65" t="s">
        <v>34</v>
      </c>
      <c r="D8" s="55">
        <v>40479</v>
      </c>
      <c r="E8" s="56" t="s">
        <v>24</v>
      </c>
      <c r="F8" s="57">
        <v>25</v>
      </c>
      <c r="G8" s="57" t="s">
        <v>35</v>
      </c>
      <c r="H8" s="57">
        <v>1</v>
      </c>
      <c r="I8" s="64">
        <v>1175010</v>
      </c>
      <c r="J8" s="64">
        <v>1046</v>
      </c>
      <c r="K8" s="64">
        <v>1891810</v>
      </c>
      <c r="L8" s="64">
        <v>1728</v>
      </c>
      <c r="M8" s="64">
        <v>2938920</v>
      </c>
      <c r="N8" s="64">
        <v>2620</v>
      </c>
      <c r="O8" s="64">
        <v>3233880</v>
      </c>
      <c r="P8" s="64">
        <v>2833</v>
      </c>
      <c r="Q8" s="59">
        <f t="shared" si="5"/>
        <v>9239620</v>
      </c>
      <c r="R8" s="59">
        <f t="shared" si="5"/>
        <v>8227</v>
      </c>
      <c r="S8" s="60" t="e">
        <f t="shared" si="1"/>
        <v>#VALUE!</v>
      </c>
      <c r="T8" s="60">
        <f t="shared" si="2"/>
        <v>1123.0849641424577</v>
      </c>
      <c r="U8" s="61">
        <v>0</v>
      </c>
      <c r="V8" s="62">
        <f t="shared" si="3"/>
      </c>
      <c r="W8" s="68">
        <v>9239620</v>
      </c>
      <c r="X8" s="68">
        <v>8227</v>
      </c>
      <c r="Y8" s="49">
        <f t="shared" si="4"/>
        <v>1123.0849641424577</v>
      </c>
    </row>
    <row r="9" spans="1:25" ht="30" customHeight="1">
      <c r="A9" s="39">
        <v>6</v>
      </c>
      <c r="B9" s="40"/>
      <c r="C9" s="65" t="s">
        <v>36</v>
      </c>
      <c r="D9" s="55">
        <v>40479</v>
      </c>
      <c r="E9" s="56" t="s">
        <v>31</v>
      </c>
      <c r="F9" s="57">
        <v>15</v>
      </c>
      <c r="G9" s="57" t="s">
        <v>22</v>
      </c>
      <c r="H9" s="57">
        <v>1</v>
      </c>
      <c r="I9" s="64">
        <v>1231175</v>
      </c>
      <c r="J9" s="64">
        <v>979</v>
      </c>
      <c r="K9" s="64">
        <v>1561180</v>
      </c>
      <c r="L9" s="64">
        <v>1238</v>
      </c>
      <c r="M9" s="64">
        <v>2543855</v>
      </c>
      <c r="N9" s="64">
        <v>2006</v>
      </c>
      <c r="O9" s="64">
        <v>3026680</v>
      </c>
      <c r="P9" s="64">
        <v>2399</v>
      </c>
      <c r="Q9" s="59">
        <f t="shared" si="5"/>
        <v>8362890</v>
      </c>
      <c r="R9" s="59">
        <f>+J9+L9+N9+P9</f>
        <v>6622</v>
      </c>
      <c r="S9" s="60" t="e">
        <f t="shared" si="1"/>
        <v>#VALUE!</v>
      </c>
      <c r="T9" s="60">
        <f t="shared" si="2"/>
        <v>1262.8948958018725</v>
      </c>
      <c r="U9" s="61">
        <v>0</v>
      </c>
      <c r="V9" s="62">
        <f t="shared" si="3"/>
      </c>
      <c r="W9" s="63">
        <v>8362890</v>
      </c>
      <c r="X9" s="63">
        <v>6622</v>
      </c>
      <c r="Y9" s="49">
        <f t="shared" si="4"/>
        <v>1262.8948958018725</v>
      </c>
    </row>
    <row r="10" spans="1:25" ht="30" customHeight="1">
      <c r="A10" s="39">
        <v>7</v>
      </c>
      <c r="B10" s="40"/>
      <c r="C10" s="65" t="s">
        <v>29</v>
      </c>
      <c r="D10" s="55">
        <v>40472</v>
      </c>
      <c r="E10" s="56" t="s">
        <v>26</v>
      </c>
      <c r="F10" s="57">
        <v>19</v>
      </c>
      <c r="G10" s="57" t="s">
        <v>22</v>
      </c>
      <c r="H10" s="57">
        <v>2</v>
      </c>
      <c r="I10" s="66">
        <v>474270</v>
      </c>
      <c r="J10" s="66">
        <v>448</v>
      </c>
      <c r="K10" s="66">
        <v>963150</v>
      </c>
      <c r="L10" s="66">
        <v>703</v>
      </c>
      <c r="M10" s="66">
        <v>3001740</v>
      </c>
      <c r="N10" s="66">
        <v>2136</v>
      </c>
      <c r="O10" s="66">
        <v>3554700</v>
      </c>
      <c r="P10" s="66">
        <v>2494</v>
      </c>
      <c r="Q10" s="59">
        <f aca="true" t="shared" si="6" ref="Q10:R13">+I10+K10+M10+O10</f>
        <v>7993860</v>
      </c>
      <c r="R10" s="59">
        <f>+J10+L10+N10+P10</f>
        <v>5781</v>
      </c>
      <c r="S10" s="60" t="e">
        <f>IF(Q10&lt;&gt;0,R10/G10,"")</f>
        <v>#VALUE!</v>
      </c>
      <c r="T10" s="60">
        <f>IF(Q10&lt;&gt;0,Q10/R10,"")</f>
        <v>1382.7815256875972</v>
      </c>
      <c r="U10" s="61">
        <v>10768420</v>
      </c>
      <c r="V10" s="62">
        <f>IF(U10&lt;&gt;0,-(U10-Q10)/U10,"")</f>
        <v>-0.25765711218544596</v>
      </c>
      <c r="W10" s="47">
        <v>20523450</v>
      </c>
      <c r="X10" s="47">
        <v>14840</v>
      </c>
      <c r="Y10" s="49">
        <f>W10/X10</f>
        <v>1382.9818059299191</v>
      </c>
    </row>
    <row r="11" spans="1:25" ht="30" customHeight="1">
      <c r="A11" s="39">
        <v>8</v>
      </c>
      <c r="B11" s="40"/>
      <c r="C11" s="54" t="s">
        <v>28</v>
      </c>
      <c r="D11" s="55">
        <v>40472</v>
      </c>
      <c r="E11" s="56" t="s">
        <v>24</v>
      </c>
      <c r="F11" s="57">
        <v>20</v>
      </c>
      <c r="G11" s="57" t="s">
        <v>22</v>
      </c>
      <c r="H11" s="57">
        <v>2</v>
      </c>
      <c r="I11" s="64">
        <v>1085105</v>
      </c>
      <c r="J11" s="64">
        <v>889</v>
      </c>
      <c r="K11" s="64">
        <v>1514250</v>
      </c>
      <c r="L11" s="64">
        <v>1249</v>
      </c>
      <c r="M11" s="64">
        <v>2226445</v>
      </c>
      <c r="N11" s="64">
        <v>1807</v>
      </c>
      <c r="O11" s="64">
        <v>3000915</v>
      </c>
      <c r="P11" s="64">
        <v>2427</v>
      </c>
      <c r="Q11" s="59">
        <f t="shared" si="6"/>
        <v>7826715</v>
      </c>
      <c r="R11" s="59">
        <f t="shared" si="6"/>
        <v>6372</v>
      </c>
      <c r="S11" s="60" t="e">
        <f>IF(Q11&lt;&gt;0,R11/G11,"")</f>
        <v>#VALUE!</v>
      </c>
      <c r="T11" s="60">
        <f>IF(Q11&lt;&gt;0,Q11/R11,"")</f>
        <v>1228.2980225988701</v>
      </c>
      <c r="U11" s="61">
        <v>12535055</v>
      </c>
      <c r="V11" s="62">
        <f>IF(U11&lt;&gt;0,-(U11-Q11)/U11,"")</f>
        <v>-0.37561382857913267</v>
      </c>
      <c r="W11" s="63">
        <v>25026810</v>
      </c>
      <c r="X11" s="63">
        <v>21059</v>
      </c>
      <c r="Y11" s="49">
        <f>W11/X11</f>
        <v>1188.4139797711193</v>
      </c>
    </row>
    <row r="12" spans="1:25" ht="30" customHeight="1">
      <c r="A12" s="39">
        <v>9</v>
      </c>
      <c r="B12" s="40"/>
      <c r="C12" s="65" t="s">
        <v>27</v>
      </c>
      <c r="D12" s="55">
        <v>40451</v>
      </c>
      <c r="E12" s="56" t="s">
        <v>26</v>
      </c>
      <c r="F12" s="57">
        <v>27</v>
      </c>
      <c r="G12" s="57" t="s">
        <v>22</v>
      </c>
      <c r="H12" s="57">
        <v>5</v>
      </c>
      <c r="I12" s="66">
        <v>504920</v>
      </c>
      <c r="J12" s="66">
        <v>396</v>
      </c>
      <c r="K12" s="66">
        <v>883220</v>
      </c>
      <c r="L12" s="66">
        <v>635</v>
      </c>
      <c r="M12" s="66">
        <v>2394400</v>
      </c>
      <c r="N12" s="66">
        <v>1665</v>
      </c>
      <c r="O12" s="66">
        <v>3146745</v>
      </c>
      <c r="P12" s="66">
        <v>2170</v>
      </c>
      <c r="Q12" s="59">
        <f t="shared" si="6"/>
        <v>6929285</v>
      </c>
      <c r="R12" s="59">
        <f t="shared" si="6"/>
        <v>4866</v>
      </c>
      <c r="S12" s="60" t="e">
        <f>IF(Q12&lt;&gt;0,R12/G12,"")</f>
        <v>#VALUE!</v>
      </c>
      <c r="T12" s="60">
        <f>IF(Q12&lt;&gt;0,Q12/R12,"")</f>
        <v>1424.0207562679818</v>
      </c>
      <c r="U12" s="61">
        <v>13305805</v>
      </c>
      <c r="V12" s="62">
        <f>IF(U12&lt;&gt;0,-(U12-Q12)/U12,"")</f>
        <v>-0.47922842699107643</v>
      </c>
      <c r="W12" s="47">
        <v>112559646</v>
      </c>
      <c r="X12" s="47">
        <v>87419</v>
      </c>
      <c r="Y12" s="49">
        <f>W12/X12</f>
        <v>1287.5878927921847</v>
      </c>
    </row>
    <row r="13" spans="1:25" ht="30" customHeight="1">
      <c r="A13" s="39">
        <v>10</v>
      </c>
      <c r="B13" s="40"/>
      <c r="C13" s="65" t="s">
        <v>25</v>
      </c>
      <c r="D13" s="55">
        <v>40472</v>
      </c>
      <c r="E13" s="56" t="s">
        <v>26</v>
      </c>
      <c r="F13" s="57">
        <v>12</v>
      </c>
      <c r="G13" s="57" t="s">
        <v>22</v>
      </c>
      <c r="H13" s="57">
        <v>2</v>
      </c>
      <c r="I13" s="66">
        <v>676250</v>
      </c>
      <c r="J13" s="66">
        <v>573</v>
      </c>
      <c r="K13" s="66">
        <v>1143730</v>
      </c>
      <c r="L13" s="66">
        <v>939</v>
      </c>
      <c r="M13" s="66">
        <v>1670720</v>
      </c>
      <c r="N13" s="66">
        <v>1388</v>
      </c>
      <c r="O13" s="66">
        <v>1836230</v>
      </c>
      <c r="P13" s="66">
        <v>1486</v>
      </c>
      <c r="Q13" s="59">
        <f t="shared" si="6"/>
        <v>5326930</v>
      </c>
      <c r="R13" s="59">
        <f t="shared" si="6"/>
        <v>4386</v>
      </c>
      <c r="S13" s="60" t="e">
        <f>IF(Q13&lt;&gt;0,R13/G13,"")</f>
        <v>#VALUE!</v>
      </c>
      <c r="T13" s="60">
        <f>IF(Q13&lt;&gt;0,Q13/R13,"")</f>
        <v>1214.5303237574099</v>
      </c>
      <c r="U13" s="61">
        <v>9476285</v>
      </c>
      <c r="V13" s="62">
        <f>IF(U13&lt;&gt;0,-(U13-Q13)/U13,"")</f>
        <v>-0.43786726549486427</v>
      </c>
      <c r="W13" s="47">
        <v>17900010</v>
      </c>
      <c r="X13" s="47">
        <v>15272</v>
      </c>
      <c r="Y13" s="49">
        <f>W13/X13</f>
        <v>1172.0802776322682</v>
      </c>
    </row>
    <row r="14" spans="1:25" ht="18.75" thickBot="1">
      <c r="A14" s="16"/>
      <c r="B14" s="15"/>
      <c r="C14" s="17"/>
      <c r="D14" s="18"/>
      <c r="E14" s="19"/>
      <c r="F14" s="20"/>
      <c r="G14" s="20"/>
      <c r="H14" s="20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1"/>
      <c r="B15" s="75" t="s">
        <v>17</v>
      </c>
      <c r="C15" s="76"/>
      <c r="D15" s="76"/>
      <c r="E15" s="77"/>
      <c r="F15" s="22"/>
      <c r="G15" s="22">
        <f>SUM(G4:G14)</f>
        <v>25</v>
      </c>
      <c r="H15" s="23"/>
      <c r="I15" s="24"/>
      <c r="J15" s="25"/>
      <c r="K15" s="24"/>
      <c r="L15" s="25"/>
      <c r="M15" s="24"/>
      <c r="N15" s="25"/>
      <c r="O15" s="24"/>
      <c r="P15" s="25"/>
      <c r="Q15" s="38">
        <f>SUM(Q4:Q14)</f>
        <v>104838055</v>
      </c>
      <c r="R15" s="26">
        <f>SUM(R4:R14)</f>
        <v>80872</v>
      </c>
      <c r="S15" s="27">
        <f>R15/G15</f>
        <v>3234.88</v>
      </c>
      <c r="T15" s="48">
        <f>Q15/R15</f>
        <v>1296.3455213176378</v>
      </c>
      <c r="U15" s="38">
        <v>121096770</v>
      </c>
      <c r="V15" s="37">
        <f>IF(U15&lt;&gt;0,-(U15-Q15)/U15,"")</f>
        <v>-0.13426216900748056</v>
      </c>
      <c r="W15" s="28"/>
      <c r="X15" s="29"/>
      <c r="Y15" s="30"/>
    </row>
    <row r="16" spans="1:25" ht="18">
      <c r="A16" s="31"/>
      <c r="B16" s="32"/>
      <c r="C16" s="33"/>
      <c r="D16" s="33"/>
      <c r="E16" s="34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33"/>
      <c r="S16" s="33"/>
      <c r="T16" s="33"/>
      <c r="U16" s="72" t="s">
        <v>19</v>
      </c>
      <c r="V16" s="72"/>
      <c r="W16" s="72"/>
      <c r="X16" s="72"/>
      <c r="Y16" s="72"/>
    </row>
    <row r="17" spans="1:25" ht="18">
      <c r="A17" s="31"/>
      <c r="B17" s="32"/>
      <c r="C17" s="33"/>
      <c r="D17" s="33"/>
      <c r="E17" s="34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6"/>
      <c r="R17" s="33"/>
      <c r="S17" s="33"/>
      <c r="T17" s="33"/>
      <c r="U17" s="73"/>
      <c r="V17" s="73"/>
      <c r="W17" s="73"/>
      <c r="X17" s="73"/>
      <c r="Y17" s="73"/>
    </row>
    <row r="18" spans="1:25" ht="18">
      <c r="A18" s="31"/>
      <c r="B18" s="32"/>
      <c r="C18" s="33"/>
      <c r="D18" s="33"/>
      <c r="E18" s="34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6"/>
      <c r="R18" s="33"/>
      <c r="S18" s="33"/>
      <c r="T18" s="33"/>
      <c r="U18" s="73"/>
      <c r="V18" s="73"/>
      <c r="W18" s="73"/>
      <c r="X18" s="73"/>
      <c r="Y18" s="73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2010-11-03T10:49:47Z</dcterms:modified>
  <cp:category/>
  <cp:version/>
  <cp:contentType/>
  <cp:contentStatus/>
</cp:coreProperties>
</file>