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<sst xmlns="http://schemas.openxmlformats.org/spreadsheetml/2006/main" count="71" uniqueCount="46">
  <si>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</si>
  <si>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</si>
  <si>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</si>
  <si>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</si>
  <si>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</si>
  <si>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</si>
  <si>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</si>
  <si>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</si>
  <si>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</si>
  <si>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</si>
  <si>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</si>
  <si>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</si>
  <si>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</si>
  <si>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</si>
  <si>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</si>
  <si>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</si>
  <si>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</si>
  <si>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</si>
  <si>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</si>
  <si>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</si>
  <si>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</si>
  <si>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Underworld Awakening</t>
  </si>
  <si>
    <t>InterCom</t>
  </si>
  <si>
    <t>31+1+1</t>
  </si>
  <si>
    <t>n/a</t>
  </si>
  <si>
    <t>Sherlock Holmes: A Game of Shadows</t>
  </si>
  <si>
    <t>40+1</t>
  </si>
  <si>
    <t>The Girl with the Dragon Tatoo</t>
  </si>
  <si>
    <t>36+1</t>
  </si>
  <si>
    <t>Jack and Jill</t>
  </si>
  <si>
    <t>29.12.2011</t>
  </si>
  <si>
    <t>34+1</t>
  </si>
  <si>
    <t>A Monster in Paris</t>
  </si>
  <si>
    <t>Forum Hungary</t>
  </si>
  <si>
    <t>Tinker Tailor Soldier Spy</t>
  </si>
  <si>
    <t>Ristretto</t>
  </si>
  <si>
    <t>Intouchables</t>
  </si>
  <si>
    <t>22.12.2011</t>
  </si>
  <si>
    <t>Budapest Film</t>
  </si>
  <si>
    <t>Happy Feet 2 in 3D</t>
  </si>
  <si>
    <t>19+28+1</t>
  </si>
  <si>
    <t>Puss In Boots</t>
  </si>
  <si>
    <t>01.12.2011</t>
  </si>
  <si>
    <t>UIP</t>
  </si>
  <si>
    <t>22+1+33+1+1</t>
  </si>
  <si>
    <t>The Ides of March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</si>
</sst>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#,##0_ ;\-#,##0\ "/>
    <numFmt numFmtId="198" formatCode="dd/mm/yyyy;@"/>
    <numFmt numFmtId="199" formatCode="_-* #,##0\ _F_t_-;\-* #,##0\ _F_t_-;_-* &quot;- &quot;_F_t_-;_-@_-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25" borderId="26" xfId="0" applyFont="1" applyFill="1" applyBorder="1" applyAlignment="1" applyProtection="1">
      <alignment vertical="center"/>
      <protection locked="0"/>
    </xf>
    <xf numFmtId="189" fontId="15" fillId="25" borderId="26" xfId="0" applyNumberFormat="1" applyFont="1" applyFill="1" applyBorder="1" applyAlignment="1" applyProtection="1">
      <alignment horizontal="center" vertical="center"/>
      <protection locked="0"/>
    </xf>
    <xf numFmtId="0" fontId="15" fillId="25" borderId="26" xfId="0" applyFont="1" applyFill="1" applyBorder="1" applyAlignment="1" applyProtection="1">
      <alignment horizontal="left" vertical="center"/>
      <protection locked="0"/>
    </xf>
    <xf numFmtId="0" fontId="14" fillId="25" borderId="26" xfId="0" applyFont="1" applyFill="1" applyBorder="1" applyAlignment="1" applyProtection="1">
      <alignment horizontal="center" vertical="center"/>
      <protection locked="0"/>
    </xf>
    <xf numFmtId="3" fontId="14" fillId="25" borderId="26" xfId="55" applyNumberFormat="1" applyFont="1" applyFill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0" fontId="34" fillId="25" borderId="26" xfId="0" applyFont="1" applyFill="1" applyBorder="1" applyAlignment="1">
      <alignment vertical="center"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7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7" fontId="16" fillId="25" borderId="26" xfId="39" applyNumberFormat="1" applyFont="1" applyFill="1" applyBorder="1" applyAlignment="1">
      <alignment/>
    </xf>
    <xf numFmtId="0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40" applyNumberFormat="1" applyFont="1" applyFill="1" applyBorder="1" applyAlignment="1" applyProtection="1">
      <alignment/>
      <protection/>
    </xf>
    <xf numFmtId="3" fontId="14" fillId="25" borderId="26" xfId="39" applyNumberFormat="1" applyFont="1" applyFill="1" applyBorder="1" applyAlignment="1" applyProtection="1">
      <alignment horizontal="right"/>
      <protection/>
    </xf>
    <xf numFmtId="3" fontId="16" fillId="25" borderId="26" xfId="55" applyNumberFormat="1" applyFont="1" applyFill="1" applyBorder="1" applyAlignment="1" applyProtection="1">
      <alignment horizontal="right"/>
      <protection/>
    </xf>
    <xf numFmtId="3" fontId="14" fillId="0" borderId="26" xfId="40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0403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01950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26-29 JANUARY 2012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H4" sqref="H4:Y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7.421875" style="0" customWidth="1"/>
    <col min="4" max="4" width="12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5.71093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4.421875" style="0" customWidth="1"/>
    <col min="15" max="15" width="11.57421875" style="0" customWidth="1"/>
    <col min="16" max="16" width="8.8515625" style="0" customWidth="1"/>
    <col min="17" max="17" width="16.003906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6" t="s">
        <v>0</v>
      </c>
      <c r="D2" s="88" t="s">
        <v>1</v>
      </c>
      <c r="E2" s="88" t="s">
        <v>2</v>
      </c>
      <c r="F2" s="91" t="s">
        <v>3</v>
      </c>
      <c r="G2" s="91" t="s">
        <v>4</v>
      </c>
      <c r="H2" s="91" t="s">
        <v>5</v>
      </c>
      <c r="I2" s="79" t="s">
        <v>18</v>
      </c>
      <c r="J2" s="79"/>
      <c r="K2" s="79" t="s">
        <v>6</v>
      </c>
      <c r="L2" s="79"/>
      <c r="M2" s="79" t="s">
        <v>7</v>
      </c>
      <c r="N2" s="79"/>
      <c r="O2" s="79" t="s">
        <v>8</v>
      </c>
      <c r="P2" s="79"/>
      <c r="Q2" s="79" t="s">
        <v>9</v>
      </c>
      <c r="R2" s="79"/>
      <c r="S2" s="79"/>
      <c r="T2" s="79"/>
      <c r="U2" s="79" t="s">
        <v>10</v>
      </c>
      <c r="V2" s="79"/>
      <c r="W2" s="79" t="s">
        <v>11</v>
      </c>
      <c r="X2" s="79"/>
      <c r="Y2" s="82"/>
    </row>
    <row r="3" spans="1:25" ht="30" customHeight="1">
      <c r="A3" s="13"/>
      <c r="B3" s="14"/>
      <c r="C3" s="87"/>
      <c r="D3" s="89"/>
      <c r="E3" s="90"/>
      <c r="F3" s="92"/>
      <c r="G3" s="92"/>
      <c r="H3" s="92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2" t="s">
        <v>21</v>
      </c>
      <c r="D4" s="49">
        <v>40569</v>
      </c>
      <c r="E4" s="63" t="s">
        <v>22</v>
      </c>
      <c r="F4" s="64" t="s">
        <v>23</v>
      </c>
      <c r="G4" s="64" t="s">
        <v>24</v>
      </c>
      <c r="H4" s="64">
        <v>1</v>
      </c>
      <c r="I4" s="65">
        <v>3819134</v>
      </c>
      <c r="J4" s="65">
        <v>2479</v>
      </c>
      <c r="K4" s="65">
        <v>5386537</v>
      </c>
      <c r="L4" s="65">
        <v>3579</v>
      </c>
      <c r="M4" s="65">
        <v>11338528</v>
      </c>
      <c r="N4" s="65">
        <v>7484</v>
      </c>
      <c r="O4" s="65">
        <v>7399797</v>
      </c>
      <c r="P4" s="65">
        <v>4781</v>
      </c>
      <c r="Q4" s="66">
        <f aca="true" t="shared" si="0" ref="Q4:R7">+I4+K4+M4+O4</f>
        <v>27943996</v>
      </c>
      <c r="R4" s="66">
        <f t="shared" si="0"/>
        <v>18323</v>
      </c>
      <c r="S4" s="67" t="e">
        <f aca="true" t="shared" si="1" ref="S4:S13">IF(Q4&lt;&gt;0,R4/G4,"")</f>
        <v>#VALUE!</v>
      </c>
      <c r="T4" s="67">
        <f aca="true" t="shared" si="2" ref="T4:T13">IF(Q4&lt;&gt;0,Q4/R4,"")</f>
        <v>1525.0775528024888</v>
      </c>
      <c r="U4" s="68">
        <v>0</v>
      </c>
      <c r="V4" s="69">
        <f>IF(U4&lt;&gt;0,-(U4-Q4)/U4,"")</f>
      </c>
      <c r="W4" s="70">
        <v>27943996</v>
      </c>
      <c r="X4" s="70">
        <v>18323</v>
      </c>
      <c r="Y4" s="56">
        <f>W4/X4</f>
        <v>1525.0775528024888</v>
      </c>
    </row>
    <row r="5" spans="1:25" ht="30" customHeight="1">
      <c r="A5" s="40">
        <v>2</v>
      </c>
      <c r="B5" s="41"/>
      <c r="C5" s="71" t="s">
        <v>25</v>
      </c>
      <c r="D5" s="72">
        <v>40913</v>
      </c>
      <c r="E5" s="63" t="s">
        <v>22</v>
      </c>
      <c r="F5" s="64" t="s">
        <v>26</v>
      </c>
      <c r="G5" s="64" t="s">
        <v>24</v>
      </c>
      <c r="H5" s="64">
        <v>4</v>
      </c>
      <c r="I5" s="65">
        <v>2312540</v>
      </c>
      <c r="J5" s="65">
        <v>1954</v>
      </c>
      <c r="K5" s="65">
        <v>4393815</v>
      </c>
      <c r="L5" s="65">
        <v>3630</v>
      </c>
      <c r="M5" s="65">
        <v>9792562</v>
      </c>
      <c r="N5" s="65">
        <v>7855</v>
      </c>
      <c r="O5" s="65">
        <v>5584451</v>
      </c>
      <c r="P5" s="65">
        <v>4511</v>
      </c>
      <c r="Q5" s="66">
        <f t="shared" si="0"/>
        <v>22083368</v>
      </c>
      <c r="R5" s="66">
        <f t="shared" si="0"/>
        <v>17950</v>
      </c>
      <c r="S5" s="67" t="e">
        <f t="shared" si="1"/>
        <v>#VALUE!</v>
      </c>
      <c r="T5" s="67">
        <f t="shared" si="2"/>
        <v>1230.2711977715878</v>
      </c>
      <c r="U5" s="68">
        <v>34563319</v>
      </c>
      <c r="V5" s="69">
        <f>IF(U5&lt;&gt;0,-(U5-Q5)/U5,"")</f>
        <v>-0.36107501713015466</v>
      </c>
      <c r="W5" s="70">
        <v>277591366</v>
      </c>
      <c r="X5" s="70">
        <v>225491</v>
      </c>
      <c r="Y5" s="56">
        <f>W5/X5</f>
        <v>1231.0529732893997</v>
      </c>
    </row>
    <row r="6" spans="1:25" ht="30" customHeight="1">
      <c r="A6" s="40">
        <v>3</v>
      </c>
      <c r="B6" s="41"/>
      <c r="C6" s="62" t="s">
        <v>27</v>
      </c>
      <c r="D6" s="72">
        <v>40927</v>
      </c>
      <c r="E6" s="63" t="s">
        <v>22</v>
      </c>
      <c r="F6" s="64" t="s">
        <v>28</v>
      </c>
      <c r="G6" s="64" t="s">
        <v>24</v>
      </c>
      <c r="H6" s="64">
        <v>2</v>
      </c>
      <c r="I6" s="65">
        <v>2498039</v>
      </c>
      <c r="J6" s="65">
        <v>2015</v>
      </c>
      <c r="K6" s="65">
        <v>4455278</v>
      </c>
      <c r="L6" s="65">
        <v>3523</v>
      </c>
      <c r="M6" s="65">
        <v>8903119</v>
      </c>
      <c r="N6" s="65">
        <v>6941</v>
      </c>
      <c r="O6" s="65">
        <v>5298748</v>
      </c>
      <c r="P6" s="65">
        <v>4128</v>
      </c>
      <c r="Q6" s="66">
        <f t="shared" si="0"/>
        <v>21155184</v>
      </c>
      <c r="R6" s="66">
        <f t="shared" si="0"/>
        <v>16607</v>
      </c>
      <c r="S6" s="67" t="e">
        <f t="shared" si="1"/>
        <v>#VALUE!</v>
      </c>
      <c r="T6" s="67">
        <f t="shared" si="2"/>
        <v>1273.8714999698923</v>
      </c>
      <c r="U6" s="68">
        <v>33998681</v>
      </c>
      <c r="V6" s="69">
        <f>IF(U6&lt;&gt;0,-(U6-Q6)/U6,"")</f>
        <v>-0.3777645668077535</v>
      </c>
      <c r="W6" s="70">
        <v>64778566</v>
      </c>
      <c r="X6" s="70">
        <v>51424</v>
      </c>
      <c r="Y6" s="56">
        <f>W6/X6</f>
        <v>1259.6952006845054</v>
      </c>
    </row>
    <row r="7" spans="1:25" ht="30" customHeight="1">
      <c r="A7" s="40">
        <v>4</v>
      </c>
      <c r="B7" s="41"/>
      <c r="C7" s="50" t="s">
        <v>45</v>
      </c>
      <c r="D7" s="49">
        <v>40569</v>
      </c>
      <c r="E7" s="50" t="s">
        <v>38</v>
      </c>
      <c r="F7" s="51">
        <v>20</v>
      </c>
      <c r="G7" s="51">
        <v>20</v>
      </c>
      <c r="H7" s="51">
        <v>1</v>
      </c>
      <c r="I7" s="78">
        <v>1691444</v>
      </c>
      <c r="J7" s="78">
        <v>1283</v>
      </c>
      <c r="K7" s="78">
        <v>2983209</v>
      </c>
      <c r="L7" s="78">
        <v>2256</v>
      </c>
      <c r="M7" s="78">
        <v>5074038</v>
      </c>
      <c r="N7" s="78">
        <v>3772</v>
      </c>
      <c r="O7" s="78">
        <v>3505074</v>
      </c>
      <c r="P7" s="78">
        <v>2646</v>
      </c>
      <c r="Q7" s="66">
        <f t="shared" si="0"/>
        <v>13253765</v>
      </c>
      <c r="R7" s="66">
        <f t="shared" si="0"/>
        <v>9957</v>
      </c>
      <c r="S7" s="67">
        <f t="shared" si="1"/>
        <v>497.85</v>
      </c>
      <c r="T7" s="67">
        <f t="shared" si="2"/>
        <v>1331.100230993271</v>
      </c>
      <c r="U7" s="68">
        <v>0</v>
      </c>
      <c r="V7" s="69">
        <f>IF(U7&lt;&gt;0,-(U7-Q7)/U7,"")</f>
      </c>
      <c r="W7" s="70">
        <v>13253765</v>
      </c>
      <c r="X7" s="70">
        <v>9957</v>
      </c>
      <c r="Y7" s="56">
        <v>1499</v>
      </c>
    </row>
    <row r="8" spans="1:25" ht="30" customHeight="1">
      <c r="A8" s="40">
        <v>5</v>
      </c>
      <c r="B8" s="41"/>
      <c r="C8" s="54" t="s">
        <v>29</v>
      </c>
      <c r="D8" s="49" t="s">
        <v>30</v>
      </c>
      <c r="E8" s="50" t="s">
        <v>22</v>
      </c>
      <c r="F8" s="51" t="s">
        <v>31</v>
      </c>
      <c r="G8" s="51" t="s">
        <v>24</v>
      </c>
      <c r="H8" s="51">
        <v>5</v>
      </c>
      <c r="I8" s="65">
        <v>672050</v>
      </c>
      <c r="J8" s="65">
        <v>532</v>
      </c>
      <c r="K8" s="65">
        <v>1791061</v>
      </c>
      <c r="L8" s="65">
        <v>1544</v>
      </c>
      <c r="M8" s="65">
        <v>4534165</v>
      </c>
      <c r="N8" s="65">
        <v>3766</v>
      </c>
      <c r="O8" s="65">
        <v>2281464</v>
      </c>
      <c r="P8" s="65">
        <v>1858</v>
      </c>
      <c r="Q8" s="66">
        <f aca="true" t="shared" si="3" ref="Q8:R13">+I8+K8+M8+O8</f>
        <v>9278740</v>
      </c>
      <c r="R8" s="66">
        <f t="shared" si="3"/>
        <v>7700</v>
      </c>
      <c r="S8" s="67" t="e">
        <f t="shared" si="1"/>
        <v>#VALUE!</v>
      </c>
      <c r="T8" s="67">
        <f t="shared" si="2"/>
        <v>1205.0311688311688</v>
      </c>
      <c r="U8" s="68">
        <v>12524339</v>
      </c>
      <c r="V8" s="69">
        <f aca="true" t="shared" si="4" ref="V8:V13">IF(U8&lt;&gt;0,-(U8-Q8)/U8,"")</f>
        <v>-0.2591433368259994</v>
      </c>
      <c r="W8" s="70">
        <v>129583304</v>
      </c>
      <c r="X8" s="70">
        <v>109228</v>
      </c>
      <c r="Y8" s="56">
        <v>1165</v>
      </c>
    </row>
    <row r="9" spans="1:25" ht="30" customHeight="1">
      <c r="A9" s="40">
        <v>6</v>
      </c>
      <c r="B9" s="41"/>
      <c r="C9" s="48" t="s">
        <v>32</v>
      </c>
      <c r="D9" s="49">
        <v>40569</v>
      </c>
      <c r="E9" s="50" t="s">
        <v>33</v>
      </c>
      <c r="F9" s="51">
        <v>24</v>
      </c>
      <c r="G9" s="51" t="s">
        <v>24</v>
      </c>
      <c r="H9" s="51">
        <v>1</v>
      </c>
      <c r="I9" s="73">
        <v>458800</v>
      </c>
      <c r="J9" s="73">
        <v>330</v>
      </c>
      <c r="K9" s="73">
        <v>1149300</v>
      </c>
      <c r="L9" s="73">
        <v>815</v>
      </c>
      <c r="M9" s="73">
        <v>4075340</v>
      </c>
      <c r="N9" s="73">
        <v>2867</v>
      </c>
      <c r="O9" s="73">
        <v>3198080</v>
      </c>
      <c r="P9" s="73">
        <v>2247</v>
      </c>
      <c r="Q9" s="66">
        <f t="shared" si="3"/>
        <v>8881520</v>
      </c>
      <c r="R9" s="66">
        <f t="shared" si="3"/>
        <v>6259</v>
      </c>
      <c r="S9" s="67" t="e">
        <f t="shared" si="1"/>
        <v>#VALUE!</v>
      </c>
      <c r="T9" s="67">
        <f t="shared" si="2"/>
        <v>1418.9998402300687</v>
      </c>
      <c r="U9" s="68">
        <v>0</v>
      </c>
      <c r="V9" s="69">
        <f t="shared" si="4"/>
      </c>
      <c r="W9" s="53">
        <v>8881520</v>
      </c>
      <c r="X9" s="53">
        <v>6259</v>
      </c>
      <c r="Y9" s="56">
        <v>1095</v>
      </c>
    </row>
    <row r="10" spans="1:25" ht="30" customHeight="1">
      <c r="A10" s="40">
        <v>7</v>
      </c>
      <c r="B10" s="41"/>
      <c r="C10" s="62" t="s">
        <v>34</v>
      </c>
      <c r="D10" s="49">
        <v>40569</v>
      </c>
      <c r="E10" s="63" t="s">
        <v>35</v>
      </c>
      <c r="F10" s="64">
        <v>21</v>
      </c>
      <c r="G10" s="64" t="s">
        <v>24</v>
      </c>
      <c r="H10" s="64">
        <v>1</v>
      </c>
      <c r="I10" s="74">
        <v>875959</v>
      </c>
      <c r="J10" s="74">
        <v>698</v>
      </c>
      <c r="K10" s="73">
        <v>1428546</v>
      </c>
      <c r="L10" s="73">
        <v>1095</v>
      </c>
      <c r="M10" s="73">
        <v>2958270</v>
      </c>
      <c r="N10" s="73">
        <v>2253</v>
      </c>
      <c r="O10" s="73">
        <v>2063932</v>
      </c>
      <c r="P10" s="73">
        <v>1514</v>
      </c>
      <c r="Q10" s="66">
        <f t="shared" si="3"/>
        <v>7326707</v>
      </c>
      <c r="R10" s="66">
        <f t="shared" si="3"/>
        <v>5560</v>
      </c>
      <c r="S10" s="67" t="e">
        <f t="shared" si="1"/>
        <v>#VALUE!</v>
      </c>
      <c r="T10" s="67">
        <f t="shared" si="2"/>
        <v>1317.7530575539568</v>
      </c>
      <c r="U10" s="68">
        <v>0</v>
      </c>
      <c r="V10" s="69">
        <f t="shared" si="4"/>
      </c>
      <c r="W10" s="53">
        <f>SUM(W8:W9)</f>
        <v>138464824</v>
      </c>
      <c r="X10" s="53">
        <f>SUM(X8:X9)</f>
        <v>115487</v>
      </c>
      <c r="Y10" s="56">
        <f>W10/X10</f>
        <v>1198.964593417441</v>
      </c>
    </row>
    <row r="11" spans="1:25" ht="30" customHeight="1">
      <c r="A11" s="40">
        <v>8</v>
      </c>
      <c r="B11" s="41"/>
      <c r="C11" s="62" t="s">
        <v>36</v>
      </c>
      <c r="D11" s="49" t="s">
        <v>37</v>
      </c>
      <c r="E11" s="63" t="s">
        <v>38</v>
      </c>
      <c r="F11" s="64">
        <v>9</v>
      </c>
      <c r="G11" s="64" t="s">
        <v>24</v>
      </c>
      <c r="H11" s="64">
        <v>6</v>
      </c>
      <c r="I11" s="75">
        <v>732500</v>
      </c>
      <c r="J11" s="75">
        <v>582</v>
      </c>
      <c r="K11" s="75">
        <v>1418760</v>
      </c>
      <c r="L11" s="75">
        <v>1103</v>
      </c>
      <c r="M11" s="75">
        <v>2525820</v>
      </c>
      <c r="N11" s="75">
        <v>1938</v>
      </c>
      <c r="O11" s="75">
        <v>1682090</v>
      </c>
      <c r="P11" s="75">
        <v>1305</v>
      </c>
      <c r="Q11" s="66">
        <f t="shared" si="3"/>
        <v>6359170</v>
      </c>
      <c r="R11" s="76">
        <f t="shared" si="3"/>
        <v>4928</v>
      </c>
      <c r="S11" s="67" t="e">
        <f t="shared" si="1"/>
        <v>#VALUE!</v>
      </c>
      <c r="T11" s="52">
        <f t="shared" si="2"/>
        <v>1290.4159902597403</v>
      </c>
      <c r="U11" s="68">
        <v>5971240</v>
      </c>
      <c r="V11" s="69">
        <f t="shared" si="4"/>
        <v>0.06496640563768999</v>
      </c>
      <c r="W11" s="77">
        <v>38217350</v>
      </c>
      <c r="X11" s="57">
        <v>30232</v>
      </c>
      <c r="Y11" s="56">
        <f>W11/X11</f>
        <v>1264.1356840433978</v>
      </c>
    </row>
    <row r="12" spans="1:25" ht="30" customHeight="1">
      <c r="A12" s="40">
        <v>9</v>
      </c>
      <c r="B12" s="41"/>
      <c r="C12" s="48" t="s">
        <v>39</v>
      </c>
      <c r="D12" s="49" t="s">
        <v>37</v>
      </c>
      <c r="E12" s="50" t="s">
        <v>22</v>
      </c>
      <c r="F12" s="51" t="s">
        <v>40</v>
      </c>
      <c r="G12" s="51" t="s">
        <v>24</v>
      </c>
      <c r="H12" s="51">
        <v>6</v>
      </c>
      <c r="I12" s="65">
        <v>346350</v>
      </c>
      <c r="J12" s="65">
        <v>329</v>
      </c>
      <c r="K12" s="65">
        <v>766730</v>
      </c>
      <c r="L12" s="65">
        <v>665</v>
      </c>
      <c r="M12" s="65">
        <v>2562570</v>
      </c>
      <c r="N12" s="65">
        <v>2053</v>
      </c>
      <c r="O12" s="65">
        <v>2237710</v>
      </c>
      <c r="P12" s="65">
        <v>1767</v>
      </c>
      <c r="Q12" s="66">
        <f t="shared" si="3"/>
        <v>5913360</v>
      </c>
      <c r="R12" s="66">
        <f t="shared" si="3"/>
        <v>4814</v>
      </c>
      <c r="S12" s="67" t="e">
        <f t="shared" si="1"/>
        <v>#VALUE!</v>
      </c>
      <c r="T12" s="67">
        <f t="shared" si="2"/>
        <v>1228.3672621520566</v>
      </c>
      <c r="U12" s="68">
        <v>9855334</v>
      </c>
      <c r="V12" s="69">
        <f t="shared" si="4"/>
        <v>-0.39998380572388514</v>
      </c>
      <c r="W12" s="70">
        <v>154155469</v>
      </c>
      <c r="X12" s="70">
        <v>119719</v>
      </c>
      <c r="Y12" s="56">
        <v>1295</v>
      </c>
    </row>
    <row r="13" spans="1:25" ht="30" customHeight="1">
      <c r="A13" s="40">
        <v>10</v>
      </c>
      <c r="B13" s="41"/>
      <c r="C13" s="54" t="s">
        <v>41</v>
      </c>
      <c r="D13" s="49" t="s">
        <v>42</v>
      </c>
      <c r="E13" s="50" t="s">
        <v>43</v>
      </c>
      <c r="F13" s="51" t="s">
        <v>44</v>
      </c>
      <c r="G13" s="51">
        <v>50</v>
      </c>
      <c r="H13" s="51">
        <v>9</v>
      </c>
      <c r="I13" s="73">
        <v>170310</v>
      </c>
      <c r="J13" s="73">
        <v>139</v>
      </c>
      <c r="K13" s="73">
        <v>681120</v>
      </c>
      <c r="L13" s="73">
        <v>627</v>
      </c>
      <c r="M13" s="73">
        <v>2706650</v>
      </c>
      <c r="N13" s="73">
        <v>2184</v>
      </c>
      <c r="O13" s="73">
        <v>2343826</v>
      </c>
      <c r="P13" s="73">
        <v>1845</v>
      </c>
      <c r="Q13" s="66">
        <f t="shared" si="3"/>
        <v>5901906</v>
      </c>
      <c r="R13" s="66">
        <f t="shared" si="3"/>
        <v>4795</v>
      </c>
      <c r="S13" s="67">
        <f t="shared" si="1"/>
        <v>95.9</v>
      </c>
      <c r="T13" s="67">
        <f t="shared" si="2"/>
        <v>1230.845881126173</v>
      </c>
      <c r="U13" s="68">
        <v>10001878</v>
      </c>
      <c r="V13" s="69">
        <f t="shared" si="4"/>
        <v>-0.40992021698325054</v>
      </c>
      <c r="W13" s="53">
        <v>357548648</v>
      </c>
      <c r="X13" s="53">
        <v>273912</v>
      </c>
      <c r="Y13" s="56">
        <v>1306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8"/>
      <c r="J14" s="58"/>
      <c r="K14" s="58"/>
      <c r="L14" s="58"/>
      <c r="M14" s="58"/>
      <c r="N14" s="58"/>
      <c r="O14" s="58"/>
      <c r="P14" s="58"/>
      <c r="Q14" s="59"/>
      <c r="R14" s="60"/>
      <c r="S14" s="61"/>
      <c r="T14" s="58"/>
      <c r="U14" s="58"/>
      <c r="V14" s="58"/>
      <c r="W14" s="58"/>
      <c r="X14" s="58"/>
      <c r="Y14" s="58"/>
    </row>
    <row r="15" spans="1:25" ht="17.25" thickBot="1">
      <c r="A15" s="22"/>
      <c r="B15" s="83" t="s">
        <v>17</v>
      </c>
      <c r="C15" s="84"/>
      <c r="D15" s="84"/>
      <c r="E15" s="85"/>
      <c r="F15" s="23"/>
      <c r="G15" s="23">
        <f>SUM(G4:G14)</f>
        <v>70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128097716</v>
      </c>
      <c r="R15" s="27">
        <f>SUM(R4:R14)</f>
        <v>96893</v>
      </c>
      <c r="S15" s="28">
        <f>R15/G15</f>
        <v>1384.1857142857143</v>
      </c>
      <c r="T15" s="55">
        <f>Q15/R15</f>
        <v>1322.0533578277068</v>
      </c>
      <c r="U15" s="39">
        <v>129783072</v>
      </c>
      <c r="V15" s="38">
        <f>IF(U15&lt;&gt;0,-(U15-Q15)/U15,"")</f>
        <v>-0.012985946271945235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80" t="s">
        <v>19</v>
      </c>
      <c r="V16" s="80"/>
      <c r="W16" s="80"/>
      <c r="X16" s="80"/>
      <c r="Y16" s="80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1"/>
      <c r="V17" s="81"/>
      <c r="W17" s="81"/>
      <c r="X17" s="81"/>
      <c r="Y17" s="81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1"/>
      <c r="V18" s="81"/>
      <c r="W18" s="81"/>
      <c r="X18" s="81"/>
      <c r="Y18" s="81"/>
    </row>
  </sheetData>
  <sheetProtection/>
  <mergeCells count="15">
    <mergeCell ref="F2:F3"/>
    <mergeCell ref="G2:G3"/>
    <mergeCell ref="H2:H3"/>
    <mergeCell ref="K2:L2"/>
    <mergeCell ref="B15:E15"/>
    <mergeCell ref="C2:C3"/>
    <mergeCell ref="D2:D3"/>
    <mergeCell ref="E2:E3"/>
    <mergeCell ref="I2:J2"/>
    <mergeCell ref="U16:Y18"/>
    <mergeCell ref="Q2:T2"/>
    <mergeCell ref="U2:V2"/>
    <mergeCell ref="W2:Y2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2012-01-30T15:02:42Z</dcterms:modified>
  <cp:category/>
  <cp:version/>
  <cp:contentType/>
  <cp:contentStatus/>
</cp:coreProperties>
</file>