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2" sheetId="1" r:id="rId1"/>
  </sheets>
  <definedNames/>
  <calcPr fullCalcOnLoad="1"/>
</workbook>
</file>

<file path=xl/sharedStrings.xml><?xml version="1.0" encoding="utf-8"?>
<sst xmlns="http://schemas.openxmlformats.org/spreadsheetml/2006/main" count="71" uniqueCount="45">
  <si>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</si>
  <si>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</si>
  <si>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</si>
  <si>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</si>
  <si>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</si>
  <si>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</si>
  <si>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</si>
  <si>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</si>
  <si>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</si>
  <si>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</si>
  <si>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</si>
  <si>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</si>
  <si>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</si>
  <si>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</si>
  <si>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</si>
  <si>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</si>
  <si>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</si>
  <si>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</si>
  <si>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</si>
  <si>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</si>
  <si>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</si>
  <si>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Cars 2</t>
  </si>
  <si>
    <t>Forum Hungary</t>
  </si>
  <si>
    <t>21+1+33+5</t>
  </si>
  <si>
    <t>n/a</t>
  </si>
  <si>
    <t>Captain America</t>
  </si>
  <si>
    <t>UIP</t>
  </si>
  <si>
    <t>13+6+25+2</t>
  </si>
  <si>
    <t>Horrible Bosses</t>
  </si>
  <si>
    <t>InterCom</t>
  </si>
  <si>
    <t>28+1</t>
  </si>
  <si>
    <t>Harry Potter and the Deathly Hallows: Part II</t>
  </si>
  <si>
    <t>28+1+29+2+1 imax</t>
  </si>
  <si>
    <t>Zookeeper</t>
  </si>
  <si>
    <t>22+1</t>
  </si>
  <si>
    <t>Transformers 3</t>
  </si>
  <si>
    <t>17+34+2+1</t>
  </si>
  <si>
    <t>Winnie The Pooh</t>
  </si>
  <si>
    <t>07.07.2011</t>
  </si>
  <si>
    <t>The Hangover Part II</t>
  </si>
  <si>
    <t>30+2</t>
  </si>
  <si>
    <t>Pirates of the Caribbean</t>
  </si>
  <si>
    <t>20+1+31+1</t>
  </si>
  <si>
    <t>Mr. Popper's Penguins</t>
  </si>
  <si>
    <t>30+1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</si>
</sst>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5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8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3" fontId="33" fillId="25" borderId="26" xfId="0" applyNumberFormat="1" applyFont="1" applyFill="1" applyBorder="1" applyAlignment="1">
      <alignment vertical="center"/>
    </xf>
    <xf numFmtId="3" fontId="14" fillId="25" borderId="26" xfId="0" applyNumberFormat="1" applyFont="1" applyFill="1" applyBorder="1" applyAlignment="1">
      <alignment horizontal="right"/>
    </xf>
    <xf numFmtId="0" fontId="14" fillId="25" borderId="26" xfId="0" applyFont="1" applyFill="1" applyBorder="1" applyAlignment="1">
      <alignment horizontal="right"/>
    </xf>
    <xf numFmtId="3" fontId="15" fillId="25" borderId="29" xfId="0" applyNumberFormat="1" applyFont="1" applyFill="1" applyBorder="1" applyAlignment="1">
      <alignment horizontal="right"/>
    </xf>
    <xf numFmtId="3" fontId="15" fillId="25" borderId="26" xfId="0" applyNumberFormat="1" applyFont="1" applyFill="1" applyBorder="1" applyAlignment="1">
      <alignment horizontal="right"/>
    </xf>
    <xf numFmtId="198" fontId="14" fillId="0" borderId="26" xfId="39" applyNumberFormat="1" applyFont="1" applyFill="1" applyBorder="1" applyAlignment="1">
      <alignment/>
    </xf>
    <xf numFmtId="198" fontId="15" fillId="0" borderId="26" xfId="39" applyNumberFormat="1" applyFont="1" applyBorder="1" applyAlignment="1">
      <alignment/>
    </xf>
    <xf numFmtId="198" fontId="14" fillId="25" borderId="26" xfId="39" applyNumberFormat="1" applyFont="1" applyFill="1" applyBorder="1" applyAlignment="1">
      <alignment/>
    </xf>
    <xf numFmtId="198" fontId="15" fillId="25" borderId="26" xfId="39" applyNumberFormat="1" applyFont="1" applyFill="1" applyBorder="1" applyAlignment="1">
      <alignment/>
    </xf>
    <xf numFmtId="0" fontId="14" fillId="25" borderId="26" xfId="0" applyFont="1" applyFill="1" applyBorder="1" applyAlignment="1">
      <alignment vertical="center"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1" xfId="0" applyFont="1" applyFill="1" applyBorder="1" applyAlignment="1" applyProtection="1">
      <alignment horizontal="center" vertical="center"/>
      <protection/>
    </xf>
    <xf numFmtId="0" fontId="11" fillId="24" borderId="32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30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5166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07820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32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4-7 AUGUST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Q23" sqref="Q2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5.140625" style="0" customWidth="1"/>
    <col min="4" max="4" width="13.8515625" style="0" customWidth="1"/>
    <col min="5" max="5" width="16.14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4.5742187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4" t="s">
        <v>0</v>
      </c>
      <c r="D2" s="86" t="s">
        <v>1</v>
      </c>
      <c r="E2" s="86" t="s">
        <v>2</v>
      </c>
      <c r="F2" s="75" t="s">
        <v>3</v>
      </c>
      <c r="G2" s="75" t="s">
        <v>4</v>
      </c>
      <c r="H2" s="75" t="s">
        <v>5</v>
      </c>
      <c r="I2" s="77" t="s">
        <v>18</v>
      </c>
      <c r="J2" s="77"/>
      <c r="K2" s="77" t="s">
        <v>6</v>
      </c>
      <c r="L2" s="77"/>
      <c r="M2" s="77" t="s">
        <v>7</v>
      </c>
      <c r="N2" s="77"/>
      <c r="O2" s="77" t="s">
        <v>8</v>
      </c>
      <c r="P2" s="77"/>
      <c r="Q2" s="77" t="s">
        <v>9</v>
      </c>
      <c r="R2" s="77"/>
      <c r="S2" s="77"/>
      <c r="T2" s="77"/>
      <c r="U2" s="77" t="s">
        <v>10</v>
      </c>
      <c r="V2" s="77"/>
      <c r="W2" s="77" t="s">
        <v>11</v>
      </c>
      <c r="X2" s="77"/>
      <c r="Y2" s="80"/>
    </row>
    <row r="3" spans="1:25" ht="30" customHeight="1" thickBot="1">
      <c r="A3" s="13"/>
      <c r="B3" s="14"/>
      <c r="C3" s="85"/>
      <c r="D3" s="87"/>
      <c r="E3" s="88"/>
      <c r="F3" s="76"/>
      <c r="G3" s="76"/>
      <c r="H3" s="76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 thickBot="1">
      <c r="A4" s="40">
        <v>1</v>
      </c>
      <c r="B4" s="41"/>
      <c r="C4" s="55" t="s">
        <v>21</v>
      </c>
      <c r="D4" s="56">
        <v>40752</v>
      </c>
      <c r="E4" s="57" t="s">
        <v>22</v>
      </c>
      <c r="F4" s="58" t="s">
        <v>23</v>
      </c>
      <c r="G4" s="58" t="s">
        <v>24</v>
      </c>
      <c r="H4" s="59">
        <v>2</v>
      </c>
      <c r="I4" s="60">
        <v>13404280</v>
      </c>
      <c r="J4" s="60">
        <v>10605</v>
      </c>
      <c r="K4" s="60">
        <v>9097100</v>
      </c>
      <c r="L4" s="60">
        <v>7130</v>
      </c>
      <c r="M4" s="60">
        <v>14563985</v>
      </c>
      <c r="N4" s="60">
        <v>11176</v>
      </c>
      <c r="O4" s="60">
        <v>14311695</v>
      </c>
      <c r="P4" s="60">
        <v>11012</v>
      </c>
      <c r="Q4" s="61">
        <f aca="true" t="shared" si="0" ref="Q4:R7">+I4+K4+M4+O4</f>
        <v>51377060</v>
      </c>
      <c r="R4" s="61">
        <f t="shared" si="0"/>
        <v>39923</v>
      </c>
      <c r="S4" s="62" t="e">
        <f>IF(Q4&lt;&gt;0,R4/G4,"")</f>
        <v>#VALUE!</v>
      </c>
      <c r="T4" s="62">
        <f>IF(Q4&lt;&gt;0,Q4/R4,"")</f>
        <v>1286.903789795356</v>
      </c>
      <c r="U4" s="63">
        <v>114572683</v>
      </c>
      <c r="V4" s="64">
        <f>IF(U4&lt;&gt;0,-(U4-Q4)/U4,"")</f>
        <v>-0.5515767052430813</v>
      </c>
      <c r="W4" s="48">
        <v>206962267</v>
      </c>
      <c r="X4" s="48">
        <v>161587</v>
      </c>
      <c r="Y4" s="50">
        <f aca="true" t="shared" si="1" ref="Y4:Y9">W4/X4</f>
        <v>1280.8101332409167</v>
      </c>
    </row>
    <row r="5" spans="1:25" ht="30" customHeight="1" thickBot="1">
      <c r="A5" s="40">
        <v>2</v>
      </c>
      <c r="B5" s="41"/>
      <c r="C5" s="65" t="s">
        <v>25</v>
      </c>
      <c r="D5" s="56">
        <v>40759</v>
      </c>
      <c r="E5" s="57" t="s">
        <v>26</v>
      </c>
      <c r="F5" s="58" t="s">
        <v>27</v>
      </c>
      <c r="G5" s="58">
        <v>46</v>
      </c>
      <c r="H5" s="59">
        <v>1</v>
      </c>
      <c r="I5" s="66">
        <v>11480455</v>
      </c>
      <c r="J5" s="67">
        <v>8745</v>
      </c>
      <c r="K5" s="66">
        <v>8593000</v>
      </c>
      <c r="L5" s="67">
        <v>6475</v>
      </c>
      <c r="M5" s="66">
        <v>10628345</v>
      </c>
      <c r="N5" s="67">
        <v>7928</v>
      </c>
      <c r="O5" s="66">
        <v>9178655</v>
      </c>
      <c r="P5" s="67">
        <v>6898</v>
      </c>
      <c r="Q5" s="61">
        <f t="shared" si="0"/>
        <v>39880455</v>
      </c>
      <c r="R5" s="61">
        <f t="shared" si="0"/>
        <v>30046</v>
      </c>
      <c r="S5" s="62">
        <f>IF(Q5&lt;&gt;0,R5/G5,"")</f>
        <v>653.1739130434783</v>
      </c>
      <c r="T5" s="62">
        <f>IF(Q5&lt;&gt;0,Q5/R5,"")</f>
        <v>1327.3132862943487</v>
      </c>
      <c r="U5" s="68">
        <v>0</v>
      </c>
      <c r="V5" s="64">
        <f>IF(U5&lt;&gt;0,-(U5-Q5)/U5,"")</f>
      </c>
      <c r="W5" s="69">
        <v>39880455</v>
      </c>
      <c r="X5" s="69">
        <v>30046</v>
      </c>
      <c r="Y5" s="50">
        <f t="shared" si="1"/>
        <v>1327.3132862943487</v>
      </c>
    </row>
    <row r="6" spans="1:25" ht="30" customHeight="1" thickBot="1">
      <c r="A6" s="40">
        <v>3</v>
      </c>
      <c r="B6" s="41"/>
      <c r="C6" s="55" t="s">
        <v>28</v>
      </c>
      <c r="D6" s="56">
        <v>40752</v>
      </c>
      <c r="E6" s="57" t="s">
        <v>29</v>
      </c>
      <c r="F6" s="58" t="s">
        <v>30</v>
      </c>
      <c r="G6" s="58" t="s">
        <v>24</v>
      </c>
      <c r="H6" s="59">
        <v>2</v>
      </c>
      <c r="I6" s="70">
        <v>8212960</v>
      </c>
      <c r="J6" s="70">
        <v>6730</v>
      </c>
      <c r="K6" s="70">
        <v>6664530</v>
      </c>
      <c r="L6" s="70">
        <v>5375</v>
      </c>
      <c r="M6" s="70">
        <v>8921060</v>
      </c>
      <c r="N6" s="70">
        <v>7088</v>
      </c>
      <c r="O6" s="70">
        <v>6980340</v>
      </c>
      <c r="P6" s="70">
        <v>5576</v>
      </c>
      <c r="Q6" s="61">
        <f t="shared" si="0"/>
        <v>30778890</v>
      </c>
      <c r="R6" s="61">
        <f t="shared" si="0"/>
        <v>24769</v>
      </c>
      <c r="S6" s="62" t="e">
        <f>IF(Q6&lt;&gt;0,R6/G6,"")</f>
        <v>#VALUE!</v>
      </c>
      <c r="T6" s="62">
        <f>IF(Q6&lt;&gt;0,Q6/R6,"")</f>
        <v>1242.6375711574954</v>
      </c>
      <c r="U6" s="68">
        <v>48625445</v>
      </c>
      <c r="V6" s="64">
        <f>IF(U6&lt;&gt;0,-(U6-Q6)/U6,"")</f>
        <v>-0.36702090849759833</v>
      </c>
      <c r="W6" s="71">
        <v>101204345</v>
      </c>
      <c r="X6" s="71">
        <v>82776</v>
      </c>
      <c r="Y6" s="50">
        <f t="shared" si="1"/>
        <v>1222.6290833091718</v>
      </c>
    </row>
    <row r="7" spans="1:25" ht="30" customHeight="1" thickBot="1">
      <c r="A7" s="40">
        <v>4</v>
      </c>
      <c r="B7" s="41"/>
      <c r="C7" s="65" t="s">
        <v>31</v>
      </c>
      <c r="D7" s="56">
        <v>40739</v>
      </c>
      <c r="E7" s="57" t="s">
        <v>29</v>
      </c>
      <c r="F7" s="58" t="s">
        <v>32</v>
      </c>
      <c r="G7" s="58" t="s">
        <v>24</v>
      </c>
      <c r="H7" s="59">
        <v>4</v>
      </c>
      <c r="I7" s="72">
        <v>6973520</v>
      </c>
      <c r="J7" s="72">
        <v>5160</v>
      </c>
      <c r="K7" s="72">
        <v>6371825</v>
      </c>
      <c r="L7" s="72">
        <v>4661</v>
      </c>
      <c r="M7" s="72">
        <v>8692590</v>
      </c>
      <c r="N7" s="72">
        <v>6250</v>
      </c>
      <c r="O7" s="72">
        <v>7033670</v>
      </c>
      <c r="P7" s="72">
        <v>5095</v>
      </c>
      <c r="Q7" s="61">
        <f t="shared" si="0"/>
        <v>29071605</v>
      </c>
      <c r="R7" s="61">
        <f t="shared" si="0"/>
        <v>21166</v>
      </c>
      <c r="S7" s="62" t="e">
        <f>IF(Q7&lt;&gt;0,R7/G7,"")</f>
        <v>#VALUE!</v>
      </c>
      <c r="T7" s="62">
        <f>IF(Q7&lt;&gt;0,Q7/R7,"")</f>
        <v>1373.5049135405839</v>
      </c>
      <c r="U7" s="68">
        <v>55055120</v>
      </c>
      <c r="V7" s="64">
        <f>IF(U7&lt;&gt;0,-(U7-Q7)/U7,"")</f>
        <v>-0.47195456117432855</v>
      </c>
      <c r="W7" s="73">
        <v>572956071</v>
      </c>
      <c r="X7" s="73">
        <v>433769</v>
      </c>
      <c r="Y7" s="50">
        <f t="shared" si="1"/>
        <v>1320.8783269436037</v>
      </c>
    </row>
    <row r="8" spans="1:25" ht="30" customHeight="1" thickBot="1">
      <c r="A8" s="40">
        <v>5</v>
      </c>
      <c r="B8" s="41"/>
      <c r="C8" s="55" t="s">
        <v>33</v>
      </c>
      <c r="D8" s="56">
        <v>40745</v>
      </c>
      <c r="E8" s="57" t="s">
        <v>29</v>
      </c>
      <c r="F8" s="58" t="s">
        <v>34</v>
      </c>
      <c r="G8" s="58" t="s">
        <v>24</v>
      </c>
      <c r="H8" s="59">
        <v>3</v>
      </c>
      <c r="I8" s="70">
        <v>2623010</v>
      </c>
      <c r="J8" s="70">
        <v>2290</v>
      </c>
      <c r="K8" s="70">
        <v>1609370</v>
      </c>
      <c r="L8" s="70">
        <v>1389</v>
      </c>
      <c r="M8" s="70">
        <v>2418410</v>
      </c>
      <c r="N8" s="70">
        <v>2047</v>
      </c>
      <c r="O8" s="70">
        <v>2008210</v>
      </c>
      <c r="P8" s="70">
        <v>1685</v>
      </c>
      <c r="Q8" s="61">
        <f aca="true" t="shared" si="2" ref="Q8:R13">+I8+K8+M8+O8</f>
        <v>8659000</v>
      </c>
      <c r="R8" s="61">
        <f t="shared" si="2"/>
        <v>7411</v>
      </c>
      <c r="S8" s="62" t="e">
        <f aca="true" t="shared" si="3" ref="S8:S13">IF(Q8&lt;&gt;0,R8/G8,"")</f>
        <v>#VALUE!</v>
      </c>
      <c r="T8" s="62">
        <f aca="true" t="shared" si="4" ref="T8:T13">IF(Q8&lt;&gt;0,Q8/R8,"")</f>
        <v>1168.3983268114964</v>
      </c>
      <c r="U8" s="68">
        <v>15441260</v>
      </c>
      <c r="V8" s="64">
        <f aca="true" t="shared" si="5" ref="V8:V13">IF(U8&lt;&gt;0,-(U8-Q8)/U8,"")</f>
        <v>-0.4392297001669553</v>
      </c>
      <c r="W8" s="71">
        <v>79150170</v>
      </c>
      <c r="X8" s="71">
        <v>68523</v>
      </c>
      <c r="Y8" s="50">
        <f t="shared" si="1"/>
        <v>1155.0890941727596</v>
      </c>
    </row>
    <row r="9" spans="1:25" ht="30" customHeight="1" thickBot="1">
      <c r="A9" s="40">
        <v>6</v>
      </c>
      <c r="B9" s="41"/>
      <c r="C9" s="74" t="s">
        <v>35</v>
      </c>
      <c r="D9" s="56">
        <v>40723</v>
      </c>
      <c r="E9" s="57" t="s">
        <v>26</v>
      </c>
      <c r="F9" s="58" t="s">
        <v>36</v>
      </c>
      <c r="G9" s="58">
        <v>49</v>
      </c>
      <c r="H9" s="59">
        <v>6</v>
      </c>
      <c r="I9" s="60">
        <v>1284720</v>
      </c>
      <c r="J9" s="60">
        <v>986</v>
      </c>
      <c r="K9" s="60">
        <v>1386440</v>
      </c>
      <c r="L9" s="60">
        <v>1001</v>
      </c>
      <c r="M9" s="60">
        <v>2232260</v>
      </c>
      <c r="N9" s="60">
        <v>1555</v>
      </c>
      <c r="O9" s="60">
        <v>1832280</v>
      </c>
      <c r="P9" s="60">
        <v>1232</v>
      </c>
      <c r="Q9" s="61">
        <f t="shared" si="2"/>
        <v>6735700</v>
      </c>
      <c r="R9" s="61">
        <f>+J9+L9+N9+P9</f>
        <v>4774</v>
      </c>
      <c r="S9" s="62">
        <f t="shared" si="3"/>
        <v>97.42857142857143</v>
      </c>
      <c r="T9" s="62">
        <f t="shared" si="4"/>
        <v>1410.913280268119</v>
      </c>
      <c r="U9" s="68">
        <v>13087530</v>
      </c>
      <c r="V9" s="64">
        <f t="shared" si="5"/>
        <v>-0.48533451308230047</v>
      </c>
      <c r="W9" s="48">
        <v>400146225</v>
      </c>
      <c r="X9" s="48">
        <v>283073</v>
      </c>
      <c r="Y9" s="50">
        <f t="shared" si="1"/>
        <v>1413.5796243371851</v>
      </c>
    </row>
    <row r="10" spans="1:25" ht="30" customHeight="1" thickBot="1">
      <c r="A10" s="40">
        <v>7</v>
      </c>
      <c r="B10" s="41"/>
      <c r="C10" s="74" t="s">
        <v>37</v>
      </c>
      <c r="D10" s="56" t="s">
        <v>38</v>
      </c>
      <c r="E10" s="57" t="s">
        <v>22</v>
      </c>
      <c r="F10" s="58">
        <v>28</v>
      </c>
      <c r="G10" s="58" t="s">
        <v>24</v>
      </c>
      <c r="H10" s="59">
        <v>5</v>
      </c>
      <c r="I10" s="60">
        <v>1087360</v>
      </c>
      <c r="J10" s="60">
        <v>972</v>
      </c>
      <c r="K10" s="60">
        <v>579530</v>
      </c>
      <c r="L10" s="60">
        <v>538</v>
      </c>
      <c r="M10" s="60">
        <v>717240</v>
      </c>
      <c r="N10" s="60">
        <v>642</v>
      </c>
      <c r="O10" s="60">
        <v>762420</v>
      </c>
      <c r="P10" s="60">
        <v>699</v>
      </c>
      <c r="Q10" s="61">
        <f t="shared" si="2"/>
        <v>3146550</v>
      </c>
      <c r="R10" s="61">
        <f t="shared" si="2"/>
        <v>2851</v>
      </c>
      <c r="S10" s="62" t="e">
        <f t="shared" si="3"/>
        <v>#VALUE!</v>
      </c>
      <c r="T10" s="62">
        <f t="shared" si="4"/>
        <v>1103.6653805682217</v>
      </c>
      <c r="U10" s="68">
        <v>6789710</v>
      </c>
      <c r="V10" s="64">
        <f t="shared" si="5"/>
        <v>-0.5365707813735785</v>
      </c>
      <c r="W10" s="48">
        <v>81084905</v>
      </c>
      <c r="X10" s="48">
        <v>74589</v>
      </c>
      <c r="Y10" s="50">
        <v>1192</v>
      </c>
    </row>
    <row r="11" spans="1:25" ht="30" customHeight="1" thickBot="1">
      <c r="A11" s="40">
        <v>8</v>
      </c>
      <c r="B11" s="41"/>
      <c r="C11" s="55" t="s">
        <v>39</v>
      </c>
      <c r="D11" s="56">
        <v>40689</v>
      </c>
      <c r="E11" s="57" t="s">
        <v>29</v>
      </c>
      <c r="F11" s="58" t="s">
        <v>40</v>
      </c>
      <c r="G11" s="58" t="s">
        <v>24</v>
      </c>
      <c r="H11" s="59">
        <v>11</v>
      </c>
      <c r="I11" s="72">
        <v>589770</v>
      </c>
      <c r="J11" s="72">
        <v>473</v>
      </c>
      <c r="K11" s="72">
        <v>582990</v>
      </c>
      <c r="L11" s="72">
        <v>467</v>
      </c>
      <c r="M11" s="72">
        <v>901160</v>
      </c>
      <c r="N11" s="72">
        <v>699</v>
      </c>
      <c r="O11" s="72">
        <v>616180</v>
      </c>
      <c r="P11" s="72">
        <v>476</v>
      </c>
      <c r="Q11" s="61">
        <f t="shared" si="2"/>
        <v>2690100</v>
      </c>
      <c r="R11" s="61">
        <f t="shared" si="2"/>
        <v>2115</v>
      </c>
      <c r="S11" s="62" t="e">
        <f t="shared" si="3"/>
        <v>#VALUE!</v>
      </c>
      <c r="T11" s="62">
        <f t="shared" si="4"/>
        <v>1271.9148936170213</v>
      </c>
      <c r="U11" s="68">
        <v>4110240</v>
      </c>
      <c r="V11" s="64">
        <f t="shared" si="5"/>
        <v>-0.3455126707929464</v>
      </c>
      <c r="W11" s="73">
        <v>388647685</v>
      </c>
      <c r="X11" s="73">
        <v>329484</v>
      </c>
      <c r="Y11" s="50">
        <f>W11/X11</f>
        <v>1179.5646677835646</v>
      </c>
    </row>
    <row r="12" spans="1:25" ht="30" customHeight="1" thickBot="1">
      <c r="A12" s="40">
        <v>9</v>
      </c>
      <c r="B12" s="41"/>
      <c r="C12" s="55" t="s">
        <v>41</v>
      </c>
      <c r="D12" s="56">
        <v>40317</v>
      </c>
      <c r="E12" s="57" t="s">
        <v>22</v>
      </c>
      <c r="F12" s="58" t="s">
        <v>42</v>
      </c>
      <c r="G12" s="58" t="s">
        <v>24</v>
      </c>
      <c r="H12" s="59">
        <v>12</v>
      </c>
      <c r="I12" s="60">
        <v>454170</v>
      </c>
      <c r="J12" s="60">
        <v>363</v>
      </c>
      <c r="K12" s="60">
        <v>448310</v>
      </c>
      <c r="L12" s="60">
        <v>362</v>
      </c>
      <c r="M12" s="60">
        <v>604650</v>
      </c>
      <c r="N12" s="60">
        <v>462</v>
      </c>
      <c r="O12" s="60">
        <v>521680</v>
      </c>
      <c r="P12" s="60">
        <v>394</v>
      </c>
      <c r="Q12" s="61">
        <f t="shared" si="2"/>
        <v>2028810</v>
      </c>
      <c r="R12" s="61">
        <f t="shared" si="2"/>
        <v>1581</v>
      </c>
      <c r="S12" s="62" t="e">
        <f t="shared" si="3"/>
        <v>#VALUE!</v>
      </c>
      <c r="T12" s="62">
        <f t="shared" si="4"/>
        <v>1283.2447817836812</v>
      </c>
      <c r="U12" s="68">
        <v>3484050</v>
      </c>
      <c r="V12" s="64">
        <f t="shared" si="5"/>
        <v>-0.417686313342231</v>
      </c>
      <c r="W12" s="48">
        <v>510648571</v>
      </c>
      <c r="X12" s="48">
        <v>377844</v>
      </c>
      <c r="Y12" s="50">
        <f>W12/X12</f>
        <v>1351.4798991118028</v>
      </c>
    </row>
    <row r="13" spans="1:25" ht="30" customHeight="1" thickBot="1">
      <c r="A13" s="40">
        <v>10</v>
      </c>
      <c r="B13" s="41"/>
      <c r="C13" s="65" t="s">
        <v>43</v>
      </c>
      <c r="D13" s="56">
        <v>40717</v>
      </c>
      <c r="E13" s="57" t="s">
        <v>29</v>
      </c>
      <c r="F13" s="58" t="s">
        <v>44</v>
      </c>
      <c r="G13" s="58" t="s">
        <v>24</v>
      </c>
      <c r="H13" s="59">
        <v>7</v>
      </c>
      <c r="I13" s="72">
        <v>716240</v>
      </c>
      <c r="J13" s="72">
        <v>663</v>
      </c>
      <c r="K13" s="72">
        <v>371440</v>
      </c>
      <c r="L13" s="72">
        <v>389</v>
      </c>
      <c r="M13" s="72">
        <v>423970</v>
      </c>
      <c r="N13" s="72">
        <v>371</v>
      </c>
      <c r="O13" s="72">
        <v>490530</v>
      </c>
      <c r="P13" s="72">
        <v>420</v>
      </c>
      <c r="Q13" s="61">
        <f t="shared" si="2"/>
        <v>2002180</v>
      </c>
      <c r="R13" s="61">
        <f t="shared" si="2"/>
        <v>1843</v>
      </c>
      <c r="S13" s="62" t="e">
        <f t="shared" si="3"/>
        <v>#VALUE!</v>
      </c>
      <c r="T13" s="62">
        <f t="shared" si="4"/>
        <v>1086.3700488334237</v>
      </c>
      <c r="U13" s="68">
        <v>3368170</v>
      </c>
      <c r="V13" s="64">
        <f t="shared" si="5"/>
        <v>-0.4055585080325518</v>
      </c>
      <c r="W13" s="73">
        <v>100419595</v>
      </c>
      <c r="X13" s="73">
        <v>90816</v>
      </c>
      <c r="Y13" s="50">
        <f>W13/X13</f>
        <v>1105.7478307787173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81" t="s">
        <v>17</v>
      </c>
      <c r="C15" s="82"/>
      <c r="D15" s="82"/>
      <c r="E15" s="83"/>
      <c r="F15" s="23"/>
      <c r="G15" s="23">
        <f>SUM(G4:G14)</f>
        <v>95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176370350</v>
      </c>
      <c r="R15" s="27">
        <f>SUM(R4:R14)</f>
        <v>136479</v>
      </c>
      <c r="S15" s="28">
        <f>R15/G15</f>
        <v>1436.621052631579</v>
      </c>
      <c r="T15" s="49">
        <f>Q15/R15</f>
        <v>1292.2892899273882</v>
      </c>
      <c r="U15" s="39">
        <v>267088998</v>
      </c>
      <c r="V15" s="38">
        <f>IF(U15&lt;&gt;0,-(U15-Q15)/U15,"")</f>
        <v>-0.33965700077245414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8" t="s">
        <v>19</v>
      </c>
      <c r="V16" s="78"/>
      <c r="W16" s="78"/>
      <c r="X16" s="78"/>
      <c r="Y16" s="78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9"/>
      <c r="V17" s="79"/>
      <c r="W17" s="79"/>
      <c r="X17" s="79"/>
      <c r="Y17" s="79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9"/>
      <c r="V18" s="79"/>
      <c r="W18" s="79"/>
      <c r="X18" s="79"/>
      <c r="Y18" s="79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2011-08-08T13:37:58Z</dcterms:modified>
  <cp:category/>
  <cp:version/>
  <cp:contentType/>
  <cp:contentStatus/>
</cp:coreProperties>
</file>