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480" windowHeight="14120" tabRatio="601" activeTab="0"/>
  </bookViews>
  <sheets>
    <sheet name="Vasario 21 - 27 d.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<sst xmlns="http://schemas.openxmlformats.org/spreadsheetml/2006/main" count="83" uniqueCount="67">
  <si>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Vasario
21 - 27 d. 
pajamos
(Eur)</t>
  </si>
  <si>
    <t>Vasario 21 - 27 d. Lietuvos kino teatruose rodytų filmų top-30</t>
  </si>
  <si>
    <t>Pompėja
(Pompeii)</t>
  </si>
  <si>
    <t>Aš Frankenšteinas
(I Frankenstein)</t>
  </si>
  <si>
    <t>ACME Film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</si>
  <si>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</si>
  <si>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</si>
  <si>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</si>
  <si>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</si>
  <si>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</si>
  <si>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</si>
  <si>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</si>
  <si>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</si>
  <si>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</si>
  <si>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</si>
  <si>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</si>
  <si>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</si>
  <si>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</si>
  <si>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VISO (top10):</t>
  </si>
  <si>
    <t>-</t>
  </si>
  <si>
    <t>ACME Film</t>
  </si>
  <si>
    <t>N</t>
  </si>
  <si>
    <t>Šeimos albumas: rugpjūtis
(August: Osage County)</t>
  </si>
  <si>
    <t>ACME Film /
Sony</t>
  </si>
  <si>
    <t>Forum Cinemas /
WDSMPI</t>
  </si>
  <si>
    <t>Valentinas už 2rų
(Valentinas Behind the Doors)</t>
  </si>
  <si>
    <t>Robotas policininkas
(Robocop)</t>
  </si>
  <si>
    <t>N</t>
  </si>
  <si>
    <t>12 vergovės metų
(12 Years a Slave)</t>
  </si>
  <si>
    <t>ACME Film /
Sony</t>
  </si>
  <si>
    <t>Lego filmas
(Lego Movie)</t>
  </si>
  <si>
    <t>Prieš vidurnaktį
(Before Midnight)</t>
  </si>
  <si>
    <t>Dvi motinos
(Two Mothers)</t>
  </si>
  <si>
    <t>Santa</t>
  </si>
  <si>
    <t>Meedfilms</t>
  </si>
  <si>
    <t>ACME Film</t>
  </si>
  <si>
    <t>Šėtono belaukiant
(Devil's Due)</t>
  </si>
  <si>
    <t>Theatrical Film Distribution</t>
  </si>
  <si>
    <t>Begalinė meilė
(Endless Love)</t>
  </si>
  <si>
    <t>ACME Film /
Warner Bros.</t>
  </si>
  <si>
    <t>Meilė trunka trejus metus
(Love Lasts Three Years)</t>
  </si>
  <si>
    <t>Žiemos pasaka
(Winter's Tale)</t>
  </si>
  <si>
    <t>Ekskursantė
(The Excursionist)</t>
  </si>
  <si>
    <t>Cinemark</t>
  </si>
  <si>
    <t>ACME Film</t>
  </si>
  <si>
    <t>Aš tuoj grįšiu
(On My Way / Elle S’En Va)</t>
  </si>
  <si>
    <t>A-One Films</t>
  </si>
  <si>
    <t>Forum Cinemas /
Universal</t>
  </si>
  <si>
    <t>Ledo šalis
(Frozen)</t>
  </si>
  <si>
    <t>Volstryto vilkas
(The Wolf Of Wall Street)</t>
  </si>
  <si>
    <t>Dideli pikti vilkai
(Big Bad Wolves)</t>
  </si>
  <si>
    <t>Best Film</t>
  </si>
  <si>
    <t>Forum Cinemas /
WDSMPI</t>
  </si>
  <si>
    <t>Narsusis riteris Justinas
(Justin and the Knights of Valour)</t>
  </si>
  <si>
    <t>Garsų pasaulio įrašai</t>
  </si>
  <si>
    <t>Džekas Rajanas: šešėlių užverbuotas
(Jack Ryan: Shadow Recruit)</t>
  </si>
  <si>
    <t>Forum Cinemas /
Paramount</t>
  </si>
  <si>
    <t>Išgelbėti poną Benksą
(Saving Mr. Banks)</t>
  </si>
  <si>
    <t>Didžioji skruzdėlyčių karalystė
(Minuscule, Valley of the Lost Ants)</t>
  </si>
  <si>
    <t>Vieną dieną
(One Day)</t>
  </si>
  <si>
    <t>Magiškas Paryžius 3
(Magic Paris 3)</t>
  </si>
  <si>
    <t>A-One Films</t>
  </si>
  <si>
    <t>Kino kultas</t>
  </si>
  <si>
    <t>Redirected / Už Lietuvą!
(Redirected)</t>
  </si>
  <si>
    <t>Vasario
14 - 20 d. 
pajamos
(Lt)</t>
  </si>
  <si>
    <t>Vasario
21 - 27 d. 
pajamos
(Lt)</t>
  </si>
  <si>
    <t>Vasario
21 - 27 d. 
žiūrovų
sk.</t>
  </si>
</sst>
</file>

<file path=xl/styles.xml><?xml version="1.0" encoding="utf-8"?>
<styleSheet xmlns="http://schemas.openxmlformats.org/spreadsheetml/2006/main">
  <numFmts count="56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#,##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211" fontId="4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5.7109375" style="3" customWidth="1"/>
    <col min="4" max="4" width="12.140625" style="3" customWidth="1"/>
    <col min="5" max="5" width="12.421875" style="3" customWidth="1"/>
    <col min="6" max="7" width="10.8515625" style="3" customWidth="1"/>
    <col min="8" max="8" width="11.281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1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15</v>
      </c>
      <c r="D3" s="41" t="s">
        <v>65</v>
      </c>
      <c r="E3" s="41" t="s">
        <v>0</v>
      </c>
      <c r="F3" s="41" t="s">
        <v>64</v>
      </c>
      <c r="G3" s="41" t="s">
        <v>16</v>
      </c>
      <c r="H3" s="41" t="s">
        <v>66</v>
      </c>
      <c r="I3" s="41" t="s">
        <v>12</v>
      </c>
      <c r="J3" s="41" t="s">
        <v>10</v>
      </c>
      <c r="K3" s="41" t="s">
        <v>13</v>
      </c>
      <c r="L3" s="41" t="s">
        <v>17</v>
      </c>
      <c r="M3" s="41" t="s">
        <v>5</v>
      </c>
      <c r="N3" s="41" t="s">
        <v>6</v>
      </c>
      <c r="O3" s="41" t="s">
        <v>14</v>
      </c>
      <c r="P3" s="41" t="s">
        <v>7</v>
      </c>
      <c r="Q3" s="42" t="s">
        <v>11</v>
      </c>
    </row>
    <row r="4" spans="1:18" ht="25.5" customHeight="1">
      <c r="A4" s="43">
        <v>1</v>
      </c>
      <c r="B4" s="49" t="s">
        <v>21</v>
      </c>
      <c r="C4" s="4" t="s">
        <v>49</v>
      </c>
      <c r="D4" s="32">
        <v>197853</v>
      </c>
      <c r="E4" s="55">
        <f aca="true" t="shared" si="0" ref="E4:E12">D4/3.452</f>
        <v>57315.46929316338</v>
      </c>
      <c r="F4" s="55" t="s">
        <v>19</v>
      </c>
      <c r="G4" s="17" t="s">
        <v>19</v>
      </c>
      <c r="H4" s="32">
        <v>13822</v>
      </c>
      <c r="I4" s="31">
        <v>217</v>
      </c>
      <c r="J4" s="29">
        <f aca="true" t="shared" si="1" ref="J4:J13">H4/I4</f>
        <v>63.69585253456221</v>
      </c>
      <c r="K4" s="31">
        <v>18</v>
      </c>
      <c r="L4" s="55">
        <v>1</v>
      </c>
      <c r="M4" s="32">
        <v>197853</v>
      </c>
      <c r="N4" s="32">
        <v>13822</v>
      </c>
      <c r="O4" s="55">
        <f aca="true" t="shared" si="2" ref="O4:O13">M4/3.452</f>
        <v>57315.46929316338</v>
      </c>
      <c r="P4" s="56">
        <v>41691</v>
      </c>
      <c r="Q4" s="38" t="s">
        <v>44</v>
      </c>
      <c r="R4" s="15"/>
    </row>
    <row r="5" spans="1:18" ht="25.5" customHeight="1">
      <c r="A5" s="43">
        <f>A4+1</f>
        <v>2</v>
      </c>
      <c r="B5" s="49" t="s">
        <v>21</v>
      </c>
      <c r="C5" s="4" t="s">
        <v>2</v>
      </c>
      <c r="D5" s="32">
        <v>197387.83</v>
      </c>
      <c r="E5" s="55">
        <f t="shared" si="0"/>
        <v>57180.71552723059</v>
      </c>
      <c r="F5" s="55" t="s">
        <v>19</v>
      </c>
      <c r="G5" s="17" t="s">
        <v>19</v>
      </c>
      <c r="H5" s="32">
        <v>11848</v>
      </c>
      <c r="I5" s="31">
        <v>261</v>
      </c>
      <c r="J5" s="29">
        <f t="shared" si="1"/>
        <v>45.39463601532567</v>
      </c>
      <c r="K5" s="31">
        <v>10</v>
      </c>
      <c r="L5" s="55">
        <v>1</v>
      </c>
      <c r="M5" s="32">
        <v>197387.83</v>
      </c>
      <c r="N5" s="32">
        <v>11848</v>
      </c>
      <c r="O5" s="55">
        <f t="shared" si="2"/>
        <v>57180.71552723059</v>
      </c>
      <c r="P5" s="56">
        <v>41691</v>
      </c>
      <c r="Q5" s="38" t="s">
        <v>44</v>
      </c>
      <c r="R5" s="15"/>
    </row>
    <row r="6" spans="1:18" ht="25.5" customHeight="1">
      <c r="A6" s="43">
        <f aca="true" t="shared" si="3" ref="A6:A13">A5+1</f>
        <v>3</v>
      </c>
      <c r="B6" s="49" t="s">
        <v>27</v>
      </c>
      <c r="C6" s="4" t="s">
        <v>58</v>
      </c>
      <c r="D6" s="32">
        <v>155233</v>
      </c>
      <c r="E6" s="55">
        <f t="shared" si="0"/>
        <v>44969.003476245656</v>
      </c>
      <c r="F6" s="55" t="s">
        <v>19</v>
      </c>
      <c r="G6" s="17" t="s">
        <v>19</v>
      </c>
      <c r="H6" s="32">
        <v>10758</v>
      </c>
      <c r="I6" s="31">
        <v>270</v>
      </c>
      <c r="J6" s="29">
        <f t="shared" si="1"/>
        <v>39.84444444444444</v>
      </c>
      <c r="K6" s="31">
        <v>8</v>
      </c>
      <c r="L6" s="55">
        <v>1</v>
      </c>
      <c r="M6" s="32">
        <v>164087</v>
      </c>
      <c r="N6" s="32">
        <v>11450</v>
      </c>
      <c r="O6" s="55">
        <f t="shared" si="2"/>
        <v>47533.89339513326</v>
      </c>
      <c r="P6" s="56">
        <v>41691</v>
      </c>
      <c r="Q6" s="38" t="s">
        <v>44</v>
      </c>
      <c r="R6" s="15"/>
    </row>
    <row r="7" spans="1:18" ht="25.5" customHeight="1">
      <c r="A7" s="43">
        <f t="shared" si="3"/>
        <v>4</v>
      </c>
      <c r="B7" s="49">
        <v>1</v>
      </c>
      <c r="C7" s="4" t="s">
        <v>25</v>
      </c>
      <c r="D7" s="32">
        <v>153538.7</v>
      </c>
      <c r="E7" s="55">
        <f t="shared" si="0"/>
        <v>44478.186558516805</v>
      </c>
      <c r="F7" s="55">
        <v>571135.6</v>
      </c>
      <c r="G7" s="17">
        <f aca="true" t="shared" si="4" ref="G7:G14">(D7-F7)/F7</f>
        <v>-0.7311694455747462</v>
      </c>
      <c r="H7" s="32">
        <v>11169</v>
      </c>
      <c r="I7" s="31">
        <v>231</v>
      </c>
      <c r="J7" s="29">
        <f t="shared" si="1"/>
        <v>48.35064935064935</v>
      </c>
      <c r="K7" s="31">
        <v>19</v>
      </c>
      <c r="L7" s="55">
        <v>2</v>
      </c>
      <c r="M7" s="32">
        <v>1272729.29</v>
      </c>
      <c r="N7" s="32">
        <v>81336</v>
      </c>
      <c r="O7" s="55">
        <f t="shared" si="2"/>
        <v>368693.30533024337</v>
      </c>
      <c r="P7" s="56">
        <v>41677</v>
      </c>
      <c r="Q7" s="38" t="s">
        <v>20</v>
      </c>
      <c r="R7" s="15"/>
    </row>
    <row r="8" spans="1:18" ht="25.5" customHeight="1">
      <c r="A8" s="43">
        <f t="shared" si="3"/>
        <v>5</v>
      </c>
      <c r="B8" s="49">
        <v>2</v>
      </c>
      <c r="C8" s="4" t="s">
        <v>63</v>
      </c>
      <c r="D8" s="32">
        <v>113433.29999999999</v>
      </c>
      <c r="E8" s="55">
        <f t="shared" si="0"/>
        <v>32860.168018539975</v>
      </c>
      <c r="F8" s="55">
        <v>179092.9</v>
      </c>
      <c r="G8" s="17">
        <f t="shared" si="4"/>
        <v>-0.36662313246365436</v>
      </c>
      <c r="H8" s="32">
        <v>7640</v>
      </c>
      <c r="I8" s="31">
        <v>147</v>
      </c>
      <c r="J8" s="29">
        <f t="shared" si="1"/>
        <v>51.97278911564626</v>
      </c>
      <c r="K8" s="31">
        <v>13</v>
      </c>
      <c r="L8" s="52">
        <v>6</v>
      </c>
      <c r="M8" s="32">
        <v>4400511.359999999</v>
      </c>
      <c r="N8" s="32">
        <v>278398</v>
      </c>
      <c r="O8" s="55">
        <f t="shared" si="2"/>
        <v>1274771.5411355735</v>
      </c>
      <c r="P8" s="56">
        <v>41649</v>
      </c>
      <c r="Q8" s="38" t="s">
        <v>62</v>
      </c>
      <c r="R8" s="15"/>
    </row>
    <row r="9" spans="1:18" ht="25.5" customHeight="1">
      <c r="A9" s="43">
        <f t="shared" si="3"/>
        <v>6</v>
      </c>
      <c r="B9" s="49">
        <v>4</v>
      </c>
      <c r="C9" s="4" t="s">
        <v>30</v>
      </c>
      <c r="D9" s="32">
        <v>49751.46</v>
      </c>
      <c r="E9" s="55">
        <f t="shared" si="0"/>
        <v>14412.358053302434</v>
      </c>
      <c r="F9" s="55">
        <v>101113.54</v>
      </c>
      <c r="G9" s="17">
        <f t="shared" si="4"/>
        <v>-0.5079644130746486</v>
      </c>
      <c r="H9" s="32">
        <v>3832</v>
      </c>
      <c r="I9" s="31">
        <v>159</v>
      </c>
      <c r="J9" s="29">
        <f t="shared" si="1"/>
        <v>24.10062893081761</v>
      </c>
      <c r="K9" s="31">
        <v>9</v>
      </c>
      <c r="L9" s="55">
        <v>2</v>
      </c>
      <c r="M9" s="32">
        <v>262339.48</v>
      </c>
      <c r="N9" s="32">
        <v>20066</v>
      </c>
      <c r="O9" s="55">
        <f t="shared" si="2"/>
        <v>75996.3731170336</v>
      </c>
      <c r="P9" s="56">
        <v>41677</v>
      </c>
      <c r="Q9" s="38" t="s">
        <v>39</v>
      </c>
      <c r="R9" s="15"/>
    </row>
    <row r="10" spans="1:18" ht="25.5" customHeight="1">
      <c r="A10" s="43">
        <f t="shared" si="3"/>
        <v>7</v>
      </c>
      <c r="B10" s="49">
        <v>3</v>
      </c>
      <c r="C10" s="4" t="s">
        <v>36</v>
      </c>
      <c r="D10" s="32">
        <v>43630</v>
      </c>
      <c r="E10" s="55">
        <f t="shared" si="0"/>
        <v>12639.049826187718</v>
      </c>
      <c r="F10" s="55">
        <v>116145</v>
      </c>
      <c r="G10" s="17">
        <f t="shared" si="4"/>
        <v>-0.6243488742520126</v>
      </c>
      <c r="H10" s="32">
        <v>3123</v>
      </c>
      <c r="I10" s="31">
        <v>102</v>
      </c>
      <c r="J10" s="29">
        <f t="shared" si="1"/>
        <v>30.61764705882353</v>
      </c>
      <c r="K10" s="31">
        <v>8</v>
      </c>
      <c r="L10" s="55">
        <v>2</v>
      </c>
      <c r="M10" s="32">
        <v>159775</v>
      </c>
      <c r="N10" s="32">
        <v>10188</v>
      </c>
      <c r="O10" s="55">
        <f t="shared" si="2"/>
        <v>46284.76245654693</v>
      </c>
      <c r="P10" s="56">
        <v>41684</v>
      </c>
      <c r="Q10" s="38" t="s">
        <v>37</v>
      </c>
      <c r="R10" s="15"/>
    </row>
    <row r="11" spans="1:18" ht="25.5" customHeight="1">
      <c r="A11" s="43">
        <f t="shared" si="3"/>
        <v>8</v>
      </c>
      <c r="B11" s="49">
        <v>8</v>
      </c>
      <c r="C11" s="4" t="s">
        <v>28</v>
      </c>
      <c r="D11" s="32">
        <v>28137.5</v>
      </c>
      <c r="E11" s="55">
        <f t="shared" si="0"/>
        <v>8151.071842410197</v>
      </c>
      <c r="F11" s="55">
        <v>57474</v>
      </c>
      <c r="G11" s="17">
        <f t="shared" si="4"/>
        <v>-0.5104308034937537</v>
      </c>
      <c r="H11" s="32">
        <v>2121</v>
      </c>
      <c r="I11" s="31">
        <v>51</v>
      </c>
      <c r="J11" s="29">
        <f t="shared" si="1"/>
        <v>41.588235294117645</v>
      </c>
      <c r="K11" s="31">
        <v>6</v>
      </c>
      <c r="L11" s="55">
        <v>2</v>
      </c>
      <c r="M11" s="32">
        <v>147488.5</v>
      </c>
      <c r="N11" s="32">
        <v>9630</v>
      </c>
      <c r="O11" s="55">
        <f t="shared" si="2"/>
        <v>42725.521436848205</v>
      </c>
      <c r="P11" s="56">
        <v>41677</v>
      </c>
      <c r="Q11" s="38" t="s">
        <v>20</v>
      </c>
      <c r="R11" s="15"/>
    </row>
    <row r="12" spans="1:18" ht="25.5" customHeight="1">
      <c r="A12" s="43">
        <f t="shared" si="3"/>
        <v>9</v>
      </c>
      <c r="B12" s="49">
        <v>6</v>
      </c>
      <c r="C12" s="4" t="s">
        <v>38</v>
      </c>
      <c r="D12" s="32">
        <v>25808.5</v>
      </c>
      <c r="E12" s="55">
        <f t="shared" si="0"/>
        <v>7476.390498261877</v>
      </c>
      <c r="F12" s="55">
        <v>90870.2</v>
      </c>
      <c r="G12" s="17">
        <f t="shared" si="4"/>
        <v>-0.7159849983823079</v>
      </c>
      <c r="H12" s="32">
        <v>1986</v>
      </c>
      <c r="I12" s="31">
        <v>93</v>
      </c>
      <c r="J12" s="29">
        <f t="shared" si="1"/>
        <v>21.35483870967742</v>
      </c>
      <c r="K12" s="31">
        <v>7</v>
      </c>
      <c r="L12" s="55">
        <v>2</v>
      </c>
      <c r="M12" s="32">
        <v>116678.7</v>
      </c>
      <c r="N12" s="32">
        <v>7528</v>
      </c>
      <c r="O12" s="55">
        <f t="shared" si="2"/>
        <v>33800.31865585168</v>
      </c>
      <c r="P12" s="56">
        <v>41684</v>
      </c>
      <c r="Q12" s="38" t="s">
        <v>47</v>
      </c>
      <c r="R12" s="15"/>
    </row>
    <row r="13" spans="1:18" ht="25.5" customHeight="1">
      <c r="A13" s="43">
        <f t="shared" si="3"/>
        <v>10</v>
      </c>
      <c r="B13" s="49">
        <v>7</v>
      </c>
      <c r="C13" s="4" t="s">
        <v>53</v>
      </c>
      <c r="D13" s="32">
        <v>24581</v>
      </c>
      <c r="E13" s="55">
        <f>D13/3.452</f>
        <v>7120.799536500579</v>
      </c>
      <c r="F13" s="55">
        <v>58717</v>
      </c>
      <c r="G13" s="17">
        <f t="shared" si="4"/>
        <v>-0.581364851746513</v>
      </c>
      <c r="H13" s="32">
        <v>2039</v>
      </c>
      <c r="I13" s="31">
        <v>98</v>
      </c>
      <c r="J13" s="29">
        <f t="shared" si="1"/>
        <v>20.806122448979593</v>
      </c>
      <c r="K13" s="31">
        <v>10</v>
      </c>
      <c r="L13" s="55">
        <v>4</v>
      </c>
      <c r="M13" s="32">
        <v>332089</v>
      </c>
      <c r="N13" s="32">
        <v>23536</v>
      </c>
      <c r="O13" s="55">
        <f t="shared" si="2"/>
        <v>96201.91193511008</v>
      </c>
      <c r="P13" s="56">
        <v>41663</v>
      </c>
      <c r="Q13" s="38" t="s">
        <v>54</v>
      </c>
      <c r="R13" s="15"/>
    </row>
    <row r="14" spans="1:17" ht="27" customHeight="1">
      <c r="A14" s="43"/>
      <c r="B14" s="49"/>
      <c r="C14" s="12" t="s">
        <v>18</v>
      </c>
      <c r="D14" s="13">
        <f>SUM(D4:D13)</f>
        <v>989354.29</v>
      </c>
      <c r="E14" s="53">
        <f>SUM(E4:E13)</f>
        <v>286603.2126303592</v>
      </c>
      <c r="F14" s="13">
        <v>1363790.1199999999</v>
      </c>
      <c r="G14" s="14">
        <f t="shared" si="4"/>
        <v>-0.27455531793997734</v>
      </c>
      <c r="H14" s="53">
        <f>SUM(H4:H13)</f>
        <v>68338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5</v>
      </c>
      <c r="C16" s="4" t="s">
        <v>41</v>
      </c>
      <c r="D16" s="32">
        <v>21791</v>
      </c>
      <c r="E16" s="55">
        <f aca="true" t="shared" si="5" ref="E16:E25">D16/3.452</f>
        <v>6312.572421784473</v>
      </c>
      <c r="F16" s="55">
        <v>95000</v>
      </c>
      <c r="G16" s="17">
        <f aca="true" t="shared" si="6" ref="G16:G22">(D16-F16)/F16</f>
        <v>-0.770621052631579</v>
      </c>
      <c r="H16" s="32">
        <v>1628</v>
      </c>
      <c r="I16" s="31">
        <v>79</v>
      </c>
      <c r="J16" s="29">
        <f aca="true" t="shared" si="7" ref="J16:J25">H16/I16</f>
        <v>20.60759493670886</v>
      </c>
      <c r="K16" s="31">
        <v>2</v>
      </c>
      <c r="L16" s="55">
        <v>2</v>
      </c>
      <c r="M16" s="32">
        <v>116927</v>
      </c>
      <c r="N16" s="32">
        <v>7519</v>
      </c>
      <c r="O16" s="55">
        <f aca="true" t="shared" si="8" ref="O16:O25">M16/3.452</f>
        <v>33872.24797219004</v>
      </c>
      <c r="P16" s="56">
        <v>41684</v>
      </c>
      <c r="Q16" s="38" t="s">
        <v>20</v>
      </c>
      <c r="R16" s="15"/>
    </row>
    <row r="17" spans="1:18" ht="25.5" customHeight="1">
      <c r="A17" s="43">
        <f>A16+1</f>
        <v>12</v>
      </c>
      <c r="B17" s="49">
        <v>9</v>
      </c>
      <c r="C17" s="4" t="s">
        <v>48</v>
      </c>
      <c r="D17" s="32">
        <v>19298.9</v>
      </c>
      <c r="E17" s="55">
        <f t="shared" si="5"/>
        <v>5590.643105446119</v>
      </c>
      <c r="F17" s="55">
        <v>50984.88</v>
      </c>
      <c r="G17" s="17">
        <f t="shared" si="6"/>
        <v>-0.6214779754311474</v>
      </c>
      <c r="H17" s="32">
        <v>1573</v>
      </c>
      <c r="I17" s="31">
        <v>53</v>
      </c>
      <c r="J17" s="29">
        <f t="shared" si="7"/>
        <v>29.67924528301887</v>
      </c>
      <c r="K17" s="31">
        <v>8</v>
      </c>
      <c r="L17" s="52">
        <v>7</v>
      </c>
      <c r="M17" s="32">
        <v>1775823.24</v>
      </c>
      <c r="N17" s="32">
        <v>121179</v>
      </c>
      <c r="O17" s="55">
        <f t="shared" si="8"/>
        <v>514433.15179606027</v>
      </c>
      <c r="P17" s="54">
        <v>41642</v>
      </c>
      <c r="Q17" s="38" t="s">
        <v>52</v>
      </c>
      <c r="R17" s="15"/>
    </row>
    <row r="18" spans="1:18" ht="25.5" customHeight="1">
      <c r="A18" s="43">
        <f>A17+1</f>
        <v>13</v>
      </c>
      <c r="B18" s="49">
        <v>10</v>
      </c>
      <c r="C18" s="4" t="s">
        <v>26</v>
      </c>
      <c r="D18" s="32">
        <v>18059.5</v>
      </c>
      <c r="E18" s="55">
        <f t="shared" si="5"/>
        <v>5231.604866743916</v>
      </c>
      <c r="F18" s="55">
        <v>43257</v>
      </c>
      <c r="G18" s="17">
        <f t="shared" si="6"/>
        <v>-0.5825068774995954</v>
      </c>
      <c r="H18" s="32">
        <v>1409</v>
      </c>
      <c r="I18" s="31">
        <v>48</v>
      </c>
      <c r="J18" s="29">
        <f t="shared" si="7"/>
        <v>29.354166666666668</v>
      </c>
      <c r="K18" s="31">
        <v>5</v>
      </c>
      <c r="L18" s="55">
        <v>2</v>
      </c>
      <c r="M18" s="32">
        <v>138983.3</v>
      </c>
      <c r="N18" s="32">
        <v>8893</v>
      </c>
      <c r="O18" s="55">
        <f t="shared" si="8"/>
        <v>40261.674391657005</v>
      </c>
      <c r="P18" s="56">
        <v>41677</v>
      </c>
      <c r="Q18" s="38" t="s">
        <v>29</v>
      </c>
      <c r="R18" s="15"/>
    </row>
    <row r="19" spans="1:18" ht="25.5" customHeight="1">
      <c r="A19" s="43">
        <f aca="true" t="shared" si="9" ref="A19:A25">A18+1</f>
        <v>14</v>
      </c>
      <c r="B19" s="49">
        <v>9</v>
      </c>
      <c r="C19" s="4" t="s">
        <v>33</v>
      </c>
      <c r="D19" s="32">
        <v>9041.5</v>
      </c>
      <c r="E19" s="55">
        <f t="shared" si="5"/>
        <v>2619.2062572421783</v>
      </c>
      <c r="F19" s="58">
        <v>9155</v>
      </c>
      <c r="G19" s="17">
        <f t="shared" si="6"/>
        <v>-0.012397596941561988</v>
      </c>
      <c r="H19" s="32">
        <v>778</v>
      </c>
      <c r="I19" s="31">
        <v>57</v>
      </c>
      <c r="J19" s="29">
        <f t="shared" si="7"/>
        <v>13.649122807017545</v>
      </c>
      <c r="K19" s="31">
        <v>5</v>
      </c>
      <c r="L19" s="55">
        <v>4</v>
      </c>
      <c r="M19" s="32">
        <v>177538</v>
      </c>
      <c r="N19" s="32">
        <v>12197</v>
      </c>
      <c r="O19" s="55">
        <f t="shared" si="8"/>
        <v>51430.47508690614</v>
      </c>
      <c r="P19" s="56">
        <v>41670</v>
      </c>
      <c r="Q19" s="38" t="s">
        <v>34</v>
      </c>
      <c r="R19" s="15"/>
    </row>
    <row r="20" spans="1:18" ht="25.5" customHeight="1">
      <c r="A20" s="43">
        <f t="shared" si="9"/>
        <v>15</v>
      </c>
      <c r="B20" s="49">
        <v>20</v>
      </c>
      <c r="C20" s="4" t="s">
        <v>42</v>
      </c>
      <c r="D20" s="32">
        <v>6026</v>
      </c>
      <c r="E20" s="55">
        <f t="shared" si="5"/>
        <v>1745.654692931634</v>
      </c>
      <c r="F20" s="55">
        <v>2026</v>
      </c>
      <c r="G20" s="17">
        <f t="shared" si="6"/>
        <v>1.9743336623889438</v>
      </c>
      <c r="H20" s="32">
        <v>956</v>
      </c>
      <c r="I20" s="31">
        <v>9</v>
      </c>
      <c r="J20" s="29">
        <f t="shared" si="7"/>
        <v>106.22222222222223</v>
      </c>
      <c r="K20" s="31">
        <v>2</v>
      </c>
      <c r="L20" s="55">
        <v>22</v>
      </c>
      <c r="M20" s="32">
        <v>586837</v>
      </c>
      <c r="N20" s="32">
        <v>50600</v>
      </c>
      <c r="O20" s="55">
        <f t="shared" si="8"/>
        <v>169999.13093858634</v>
      </c>
      <c r="P20" s="56">
        <v>41544</v>
      </c>
      <c r="Q20" s="38" t="s">
        <v>43</v>
      </c>
      <c r="R20" s="15"/>
    </row>
    <row r="21" spans="1:18" ht="25.5" customHeight="1">
      <c r="A21" s="43">
        <f t="shared" si="9"/>
        <v>16</v>
      </c>
      <c r="B21" s="49">
        <v>11</v>
      </c>
      <c r="C21" s="4" t="s">
        <v>3</v>
      </c>
      <c r="D21" s="32">
        <v>3709.5</v>
      </c>
      <c r="E21" s="55">
        <f t="shared" si="5"/>
        <v>1074.5944380069525</v>
      </c>
      <c r="F21" s="55">
        <v>10887.5</v>
      </c>
      <c r="G21" s="17">
        <f t="shared" si="6"/>
        <v>-0.6592881745120551</v>
      </c>
      <c r="H21" s="32">
        <v>224</v>
      </c>
      <c r="I21" s="31">
        <v>7</v>
      </c>
      <c r="J21" s="29">
        <f t="shared" si="7"/>
        <v>32</v>
      </c>
      <c r="K21" s="31">
        <v>1</v>
      </c>
      <c r="L21" s="55">
        <v>4</v>
      </c>
      <c r="M21" s="31">
        <v>189618.11</v>
      </c>
      <c r="N21" s="31">
        <v>10114</v>
      </c>
      <c r="O21" s="55">
        <f t="shared" si="8"/>
        <v>54929.927578215524</v>
      </c>
      <c r="P21" s="56">
        <v>41663</v>
      </c>
      <c r="Q21" s="38" t="s">
        <v>4</v>
      </c>
      <c r="R21" s="15"/>
    </row>
    <row r="22" spans="1:18" ht="25.5" customHeight="1">
      <c r="A22" s="43">
        <f t="shared" si="9"/>
        <v>17</v>
      </c>
      <c r="B22" s="49">
        <v>17</v>
      </c>
      <c r="C22" s="4" t="s">
        <v>57</v>
      </c>
      <c r="D22" s="32">
        <v>2147</v>
      </c>
      <c r="E22" s="55">
        <f t="shared" si="5"/>
        <v>621.9582850521437</v>
      </c>
      <c r="F22" s="55">
        <v>3207.5</v>
      </c>
      <c r="G22" s="17">
        <f t="shared" si="6"/>
        <v>-0.33063133281371787</v>
      </c>
      <c r="H22" s="32">
        <v>213</v>
      </c>
      <c r="I22" s="31">
        <v>10</v>
      </c>
      <c r="J22" s="29">
        <f t="shared" si="7"/>
        <v>21.3</v>
      </c>
      <c r="K22" s="31">
        <v>2</v>
      </c>
      <c r="L22" s="55">
        <v>3</v>
      </c>
      <c r="M22" s="32">
        <v>37442</v>
      </c>
      <c r="N22" s="32">
        <v>2501</v>
      </c>
      <c r="O22" s="55">
        <f t="shared" si="8"/>
        <v>10846.46581691773</v>
      </c>
      <c r="P22" s="56">
        <v>41670</v>
      </c>
      <c r="Q22" s="38" t="s">
        <v>24</v>
      </c>
      <c r="R22" s="15"/>
    </row>
    <row r="23" spans="1:18" ht="25.5" customHeight="1">
      <c r="A23" s="43">
        <f t="shared" si="9"/>
        <v>18</v>
      </c>
      <c r="B23" s="49" t="s">
        <v>21</v>
      </c>
      <c r="C23" s="4" t="s">
        <v>50</v>
      </c>
      <c r="D23" s="32">
        <f>1562+122</f>
        <v>1684</v>
      </c>
      <c r="E23" s="55">
        <f t="shared" si="5"/>
        <v>487.8331402085747</v>
      </c>
      <c r="F23" s="55" t="s">
        <v>19</v>
      </c>
      <c r="G23" s="17" t="s">
        <v>19</v>
      </c>
      <c r="H23" s="32">
        <f>112+10</f>
        <v>122</v>
      </c>
      <c r="I23" s="31">
        <v>13</v>
      </c>
      <c r="J23" s="29">
        <f t="shared" si="7"/>
        <v>9.384615384615385</v>
      </c>
      <c r="K23" s="31">
        <v>4</v>
      </c>
      <c r="L23" s="55">
        <v>1</v>
      </c>
      <c r="M23" s="32">
        <f>1562+122</f>
        <v>1684</v>
      </c>
      <c r="N23" s="32">
        <v>122</v>
      </c>
      <c r="O23" s="55">
        <f t="shared" si="8"/>
        <v>487.8331402085747</v>
      </c>
      <c r="P23" s="56">
        <v>41691</v>
      </c>
      <c r="Q23" s="38" t="s">
        <v>51</v>
      </c>
      <c r="R23" s="15"/>
    </row>
    <row r="24" spans="1:18" ht="25.5" customHeight="1">
      <c r="A24" s="43">
        <f t="shared" si="9"/>
        <v>19</v>
      </c>
      <c r="B24" s="49">
        <v>19</v>
      </c>
      <c r="C24" s="4" t="s">
        <v>22</v>
      </c>
      <c r="D24" s="32">
        <v>1173</v>
      </c>
      <c r="E24" s="55">
        <f t="shared" si="5"/>
        <v>339.80301274623406</v>
      </c>
      <c r="F24" s="55">
        <v>2649.5</v>
      </c>
      <c r="G24" s="17">
        <f>(D24-F24)/F24</f>
        <v>-0.5572749575391583</v>
      </c>
      <c r="H24" s="32">
        <v>91</v>
      </c>
      <c r="I24" s="31">
        <v>4</v>
      </c>
      <c r="J24" s="29">
        <f t="shared" si="7"/>
        <v>22.75</v>
      </c>
      <c r="K24" s="31">
        <v>1</v>
      </c>
      <c r="L24" s="55">
        <v>4</v>
      </c>
      <c r="M24" s="32">
        <v>76897.5</v>
      </c>
      <c r="N24" s="32">
        <v>5188</v>
      </c>
      <c r="O24" s="55">
        <f t="shared" si="8"/>
        <v>22276.216685979143</v>
      </c>
      <c r="P24" s="56">
        <v>41663</v>
      </c>
      <c r="Q24" s="38" t="s">
        <v>23</v>
      </c>
      <c r="R24" s="15"/>
    </row>
    <row r="25" spans="1:18" ht="25.5" customHeight="1">
      <c r="A25" s="43">
        <f t="shared" si="9"/>
        <v>20</v>
      </c>
      <c r="B25" s="49">
        <v>14</v>
      </c>
      <c r="C25" s="4" t="s">
        <v>55</v>
      </c>
      <c r="D25" s="32">
        <v>1126</v>
      </c>
      <c r="E25" s="55">
        <f t="shared" si="5"/>
        <v>326.1877172653534</v>
      </c>
      <c r="F25" s="55">
        <v>7812.5</v>
      </c>
      <c r="G25" s="17">
        <f>(D25-F25)/F25</f>
        <v>-0.855872</v>
      </c>
      <c r="H25" s="32">
        <v>100</v>
      </c>
      <c r="I25" s="31">
        <v>7</v>
      </c>
      <c r="J25" s="29">
        <f t="shared" si="7"/>
        <v>14.285714285714286</v>
      </c>
      <c r="K25" s="31">
        <v>1</v>
      </c>
      <c r="L25" s="55">
        <v>3</v>
      </c>
      <c r="M25" s="32">
        <v>97093.2</v>
      </c>
      <c r="N25" s="32">
        <v>6143</v>
      </c>
      <c r="O25" s="55">
        <f t="shared" si="8"/>
        <v>28126.65121668598</v>
      </c>
      <c r="P25" s="56">
        <v>41670</v>
      </c>
      <c r="Q25" s="38" t="s">
        <v>56</v>
      </c>
      <c r="R25" s="15"/>
    </row>
    <row r="26" spans="1:17" ht="27" customHeight="1">
      <c r="A26" s="43"/>
      <c r="B26" s="49"/>
      <c r="C26" s="12" t="s">
        <v>8</v>
      </c>
      <c r="D26" s="53">
        <f>SUM(D16:D25)+D14</f>
        <v>1073410.69</v>
      </c>
      <c r="E26" s="53">
        <f>SUM(E16:E25)+E14</f>
        <v>310953.2705677868</v>
      </c>
      <c r="F26" s="13">
        <v>1418030.1199999999</v>
      </c>
      <c r="G26" s="14">
        <f>(D26-F26)/F26</f>
        <v>-0.24302687590303088</v>
      </c>
      <c r="H26" s="53">
        <f>SUM(H16:H25)+H14</f>
        <v>75432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26</v>
      </c>
      <c r="C28" s="4" t="s">
        <v>45</v>
      </c>
      <c r="D28" s="32">
        <v>510</v>
      </c>
      <c r="E28" s="52">
        <f aca="true" t="shared" si="10" ref="E28:E33">D28/3.452</f>
        <v>147.7404403244496</v>
      </c>
      <c r="F28" s="52">
        <v>258</v>
      </c>
      <c r="G28" s="17">
        <f aca="true" t="shared" si="11" ref="G28:G34">(D28-F28)/F28</f>
        <v>0.9767441860465116</v>
      </c>
      <c r="H28" s="32">
        <v>35</v>
      </c>
      <c r="I28" s="31">
        <v>3</v>
      </c>
      <c r="J28" s="29">
        <f aca="true" t="shared" si="12" ref="J28:J33">H28/I28</f>
        <v>11.666666666666666</v>
      </c>
      <c r="K28" s="31">
        <v>1</v>
      </c>
      <c r="L28" s="52">
        <v>9</v>
      </c>
      <c r="M28" s="32">
        <v>20760</v>
      </c>
      <c r="N28" s="32">
        <v>1892</v>
      </c>
      <c r="O28" s="55">
        <f aca="true" t="shared" si="13" ref="O28:O33">M28/3.452</f>
        <v>6013.904982618772</v>
      </c>
      <c r="P28" s="54">
        <v>41628</v>
      </c>
      <c r="Q28" s="38" t="s">
        <v>46</v>
      </c>
      <c r="R28" s="15"/>
    </row>
    <row r="29" spans="1:18" ht="25.5" customHeight="1">
      <c r="A29" s="43">
        <f>A28+1</f>
        <v>22</v>
      </c>
      <c r="B29" s="49">
        <v>24</v>
      </c>
      <c r="C29" s="4" t="s">
        <v>40</v>
      </c>
      <c r="D29" s="32">
        <v>298</v>
      </c>
      <c r="E29" s="55">
        <f t="shared" si="10"/>
        <v>86.32676709154114</v>
      </c>
      <c r="F29" s="55">
        <v>328</v>
      </c>
      <c r="G29" s="17">
        <f t="shared" si="11"/>
        <v>-0.09146341463414634</v>
      </c>
      <c r="H29" s="32">
        <v>20</v>
      </c>
      <c r="I29" s="31">
        <v>1</v>
      </c>
      <c r="J29" s="29">
        <f t="shared" si="12"/>
        <v>20</v>
      </c>
      <c r="K29" s="31">
        <v>1</v>
      </c>
      <c r="L29" s="55"/>
      <c r="M29" s="32">
        <v>111688</v>
      </c>
      <c r="N29" s="32">
        <v>7949</v>
      </c>
      <c r="O29" s="55">
        <f t="shared" si="13"/>
        <v>32354.57705677868</v>
      </c>
      <c r="P29" s="57">
        <v>40998</v>
      </c>
      <c r="Q29" s="38" t="s">
        <v>44</v>
      </c>
      <c r="R29" s="15"/>
    </row>
    <row r="30" spans="1:18" ht="25.5" customHeight="1">
      <c r="A30" s="43">
        <f>A29+1</f>
        <v>23</v>
      </c>
      <c r="B30" s="49">
        <v>21</v>
      </c>
      <c r="C30" s="4" t="s">
        <v>59</v>
      </c>
      <c r="D30" s="32">
        <v>286</v>
      </c>
      <c r="E30" s="55">
        <f t="shared" si="10"/>
        <v>82.85052143684821</v>
      </c>
      <c r="F30" s="55">
        <v>757</v>
      </c>
      <c r="G30" s="17">
        <f t="shared" si="11"/>
        <v>-0.6221928665785997</v>
      </c>
      <c r="H30" s="32">
        <v>22</v>
      </c>
      <c r="I30" s="31">
        <v>3</v>
      </c>
      <c r="J30" s="29">
        <f t="shared" si="12"/>
        <v>7.333333333333333</v>
      </c>
      <c r="K30" s="31">
        <v>1</v>
      </c>
      <c r="L30" s="55"/>
      <c r="M30" s="32">
        <v>111250.05</v>
      </c>
      <c r="N30" s="32">
        <v>8407</v>
      </c>
      <c r="O30" s="55">
        <f t="shared" si="13"/>
        <v>32227.70857473928</v>
      </c>
      <c r="P30" s="57">
        <v>40851</v>
      </c>
      <c r="Q30" s="38" t="s">
        <v>44</v>
      </c>
      <c r="R30" s="15"/>
    </row>
    <row r="31" spans="1:18" ht="25.5" customHeight="1">
      <c r="A31" s="43">
        <f>A30+1</f>
        <v>24</v>
      </c>
      <c r="B31" s="49">
        <v>22</v>
      </c>
      <c r="C31" s="4" t="s">
        <v>60</v>
      </c>
      <c r="D31" s="32">
        <v>272</v>
      </c>
      <c r="E31" s="55">
        <f t="shared" si="10"/>
        <v>78.79490150637312</v>
      </c>
      <c r="F31" s="55">
        <v>573</v>
      </c>
      <c r="G31" s="17">
        <f t="shared" si="11"/>
        <v>-0.525305410122164</v>
      </c>
      <c r="H31" s="32">
        <v>19</v>
      </c>
      <c r="I31" s="31">
        <v>2</v>
      </c>
      <c r="J31" s="29">
        <f t="shared" si="12"/>
        <v>9.5</v>
      </c>
      <c r="K31" s="31">
        <v>1</v>
      </c>
      <c r="L31" s="55"/>
      <c r="M31" s="32">
        <v>24996</v>
      </c>
      <c r="N31" s="32">
        <v>1974</v>
      </c>
      <c r="O31" s="55">
        <f t="shared" si="13"/>
        <v>7241.019698725377</v>
      </c>
      <c r="P31" s="56">
        <v>41264</v>
      </c>
      <c r="Q31" s="38" t="s">
        <v>61</v>
      </c>
      <c r="R31" s="15"/>
    </row>
    <row r="32" spans="1:18" ht="25.5" customHeight="1">
      <c r="A32" s="43">
        <f>A31+1</f>
        <v>25</v>
      </c>
      <c r="B32" s="49">
        <v>31</v>
      </c>
      <c r="C32" s="4" t="s">
        <v>32</v>
      </c>
      <c r="D32" s="32">
        <v>190.67</v>
      </c>
      <c r="E32" s="55">
        <f t="shared" si="10"/>
        <v>55.23464658169177</v>
      </c>
      <c r="F32" s="55">
        <v>142</v>
      </c>
      <c r="G32" s="17">
        <f t="shared" si="11"/>
        <v>0.34274647887323934</v>
      </c>
      <c r="H32" s="32">
        <v>22</v>
      </c>
      <c r="I32" s="31">
        <v>1</v>
      </c>
      <c r="J32" s="29">
        <f t="shared" si="12"/>
        <v>22</v>
      </c>
      <c r="K32" s="31">
        <v>1</v>
      </c>
      <c r="L32" s="55"/>
      <c r="M32" s="32">
        <v>14049.34</v>
      </c>
      <c r="N32" s="32">
        <v>1231</v>
      </c>
      <c r="O32" s="55">
        <f t="shared" si="13"/>
        <v>4069.9130938586327</v>
      </c>
      <c r="P32" s="56">
        <v>41621</v>
      </c>
      <c r="Q32" s="38" t="s">
        <v>20</v>
      </c>
      <c r="R32" s="15"/>
    </row>
    <row r="33" spans="1:18" ht="25.5" customHeight="1">
      <c r="A33" s="43">
        <f>A32+1</f>
        <v>26</v>
      </c>
      <c r="B33" s="49">
        <v>28</v>
      </c>
      <c r="C33" s="4" t="s">
        <v>31</v>
      </c>
      <c r="D33" s="32">
        <v>48</v>
      </c>
      <c r="E33" s="55">
        <f t="shared" si="10"/>
        <v>13.904982618771728</v>
      </c>
      <c r="F33" s="55">
        <v>216.67</v>
      </c>
      <c r="G33" s="17">
        <f t="shared" si="11"/>
        <v>-0.7784649466931278</v>
      </c>
      <c r="H33" s="32">
        <v>5</v>
      </c>
      <c r="I33" s="31">
        <v>1</v>
      </c>
      <c r="J33" s="29">
        <f t="shared" si="12"/>
        <v>5</v>
      </c>
      <c r="K33" s="31">
        <v>1</v>
      </c>
      <c r="L33" s="55"/>
      <c r="M33" s="32">
        <v>54676.17</v>
      </c>
      <c r="N33" s="32">
        <v>3945</v>
      </c>
      <c r="O33" s="55">
        <f t="shared" si="13"/>
        <v>15838.983198146003</v>
      </c>
      <c r="P33" s="57">
        <v>41467</v>
      </c>
      <c r="Q33" s="38" t="s">
        <v>35</v>
      </c>
      <c r="R33" s="15"/>
    </row>
    <row r="34" spans="1:17" ht="27" customHeight="1">
      <c r="A34" s="43"/>
      <c r="B34" s="49"/>
      <c r="C34" s="12" t="s">
        <v>9</v>
      </c>
      <c r="D34" s="13">
        <f>SUM(D28:D33)+D26</f>
        <v>1075015.3599999999</v>
      </c>
      <c r="E34" s="53">
        <f>SUM(E28:E33)+E26</f>
        <v>311418.1228273465</v>
      </c>
      <c r="F34" s="13">
        <v>1421455.7899999998</v>
      </c>
      <c r="G34" s="14">
        <f t="shared" si="11"/>
        <v>-0.24372226870313005</v>
      </c>
      <c r="H34" s="53">
        <f>SUM(H28:H33)+H26</f>
        <v>75555</v>
      </c>
      <c r="I34" s="13"/>
      <c r="J34" s="33"/>
      <c r="K34" s="35"/>
      <c r="L34" s="33"/>
      <c r="M34" s="36"/>
      <c r="N34" s="36"/>
      <c r="O34" s="52"/>
      <c r="P34" s="37"/>
      <c r="Q34" s="46"/>
    </row>
    <row r="35" spans="1:17" ht="12" customHeight="1">
      <c r="A35" s="47"/>
      <c r="B35" s="51"/>
      <c r="C35" s="9"/>
      <c r="D35" s="10"/>
      <c r="E35" s="10"/>
      <c r="F35" s="10"/>
      <c r="G35" s="22"/>
      <c r="H35" s="21"/>
      <c r="I35" s="23"/>
      <c r="J35" s="23"/>
      <c r="K35" s="34"/>
      <c r="L35" s="23"/>
      <c r="M35" s="24"/>
      <c r="N35" s="24"/>
      <c r="O35" s="24"/>
      <c r="P35" s="11"/>
      <c r="Q35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2014-03-03T13:17:36Z</dcterms:modified>
  <cp:category/>
  <cp:version/>
  <cp:contentType/>
  <cp:contentStatus/>
</cp:coreProperties>
</file>