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065" windowWidth="21840" windowHeight="7155" tabRatio="601" activeTab="0"/>
  </bookViews>
  <sheets>
    <sheet name="Rugpjūčio 9 - 15 d." sheetId="1" r:id="rId1"/>
  </sheets>
  <definedNames/>
  <calcPr fullCalcOnLoad="1"/>
</workbook>
</file>

<file path=xl/sharedStrings.xml><?xml version="1.0" encoding="utf-8"?>
<sst xmlns="http://schemas.openxmlformats.org/spreadsheetml/2006/main" count="119" uniqueCount="92">
  <si>
    <t>Garsų pasaulio įrašai</t>
  </si>
  <si>
    <t>Karališka drąsa
(Brave)</t>
  </si>
  <si>
    <t>Forum Cinemas /
WDSMPI</t>
  </si>
  <si>
    <t>Madagaskaras 3
(Madagascar 3: Europe's Most Wanted)</t>
  </si>
  <si>
    <t>-</t>
  </si>
  <si>
    <t>Alisa Stebuklų šalyje
(Alice in Wonderland)</t>
  </si>
  <si>
    <t>Forum Cinemas /
Paramount</t>
  </si>
  <si>
    <t>Syrup
(Sirupas)</t>
  </si>
  <si>
    <t>Top Film</t>
  </si>
  <si>
    <t>Pi gyvenimas
(Life of Pi)</t>
  </si>
  <si>
    <t>Forum Cinemas / Theatrical Film Distribution /
20th Century Fox</t>
  </si>
  <si>
    <t>-</t>
  </si>
  <si>
    <t>Ernis
(The Wolverine)</t>
  </si>
  <si>
    <t>Vienas šūvis. Dvi kulkos
(The Heat)</t>
  </si>
  <si>
    <t>ACME Film</t>
  </si>
  <si>
    <t>Pilnos rankos pistoletų
(Una Pistola el cada mano / A Gun in Each Hand)</t>
  </si>
  <si>
    <t>A-One Films</t>
  </si>
  <si>
    <t>Loraksas
(Dr. Seuss' The Lorax)</t>
  </si>
  <si>
    <t>Forum Cinemas /
Universal</t>
  </si>
  <si>
    <t>Sekso abėcėlė
(To Do List)</t>
  </si>
  <si>
    <t>-</t>
  </si>
  <si>
    <t>Teresės nuodėmė
(Therese Desqueyroux)</t>
  </si>
  <si>
    <t>ACME Film</t>
  </si>
  <si>
    <t>Purgenas
(Purge)</t>
  </si>
  <si>
    <t>Forum Cinemas /
Universal</t>
  </si>
  <si>
    <t>Gėlėti sapnai
(Mood Indigo)</t>
  </si>
  <si>
    <t>ACME Film</t>
  </si>
  <si>
    <t>Eliziejus
(Elysium)</t>
  </si>
  <si>
    <t>Praktikantai
(The Internship)</t>
  </si>
  <si>
    <t>ACME Film /
Sony</t>
  </si>
  <si>
    <t>Forum Cinemas /
WDSMPI</t>
  </si>
  <si>
    <t>Forum Cinemas /
WDSMPI</t>
  </si>
  <si>
    <t>Rugpjūčio 9 - 15 d. Lietuvos kino teatruose rodytų filmų top-40</t>
  </si>
  <si>
    <t>Rugpjūčio
2 - 8 d. 
pajamos
(Lt)</t>
  </si>
  <si>
    <t>Rugpjūčio
9 - 15 d. 
pajamos
(Lt)</t>
  </si>
  <si>
    <t>Rugpjūčio
9 - 15 d.
žiūrovų
sk.</t>
  </si>
  <si>
    <t>Rugpjūčio
9 - 15 d.
pajamos
(Eur)</t>
  </si>
  <si>
    <t>-</t>
  </si>
  <si>
    <t>N</t>
  </si>
  <si>
    <t>-</t>
  </si>
  <si>
    <t>Ištrūkęs Džango
(Django Unchained)</t>
  </si>
  <si>
    <t>ACME Film /
Sony</t>
  </si>
  <si>
    <t>N</t>
  </si>
  <si>
    <t>Violeta ir Deizi
(Violet &amp; Daisy)</t>
  </si>
  <si>
    <t>Vienišas klajūnas
(The Lone Ranger)</t>
  </si>
  <si>
    <t>Žmogus iš plieno
(Man of Steel)</t>
  </si>
  <si>
    <t>Best Film</t>
  </si>
  <si>
    <t>Paslaptinga karalystė
(Epic)</t>
  </si>
  <si>
    <t>Baltūjų rūmų šturmas
(White House Down)</t>
  </si>
  <si>
    <t>Theatrical Film Distribution /
20th Century Fox</t>
  </si>
  <si>
    <t>ACME Film /
Warner Bros.</t>
  </si>
  <si>
    <t>Smurfai 2
(Smurfs 2)</t>
  </si>
  <si>
    <t>Mikė Pūkuotukas
(Winnie the Pooh)</t>
  </si>
  <si>
    <t>ACME Film /
Sony</t>
  </si>
  <si>
    <t xml:space="preserve">Bendros
pajamos 
(Lt) </t>
  </si>
  <si>
    <t>Theatrical Film Distribution /
20th Century Fox</t>
  </si>
  <si>
    <t>Bendras 
žiūrovų
sk.</t>
  </si>
  <si>
    <t>Krudžiai
(Croods)</t>
  </si>
  <si>
    <t>Premjeros 
data</t>
  </si>
  <si>
    <t>VISO (top20):</t>
  </si>
  <si>
    <t>VISO (top30):</t>
  </si>
  <si>
    <t>Hannah Arendt</t>
  </si>
  <si>
    <t>A-One Films</t>
  </si>
  <si>
    <t>Žiūrovų lanko-mumo vidurkis</t>
  </si>
  <si>
    <t xml:space="preserve">Platintojas </t>
  </si>
  <si>
    <t>Samsara</t>
  </si>
  <si>
    <t>Forum Cinemas /
Paramount</t>
  </si>
  <si>
    <t>Legendos susivienija
(The Rise of the Guardians)</t>
  </si>
  <si>
    <t xml:space="preserve">Seansų 
sk. </t>
  </si>
  <si>
    <t>Kopijų 
sk.</t>
  </si>
  <si>
    <t>Didysis Getsbis
(The Great Gatsby)</t>
  </si>
  <si>
    <t>ACME Film /
Warner Bros.</t>
  </si>
  <si>
    <t>Bendros
pajamos
(Eur)</t>
  </si>
  <si>
    <t>Filmas</t>
  </si>
  <si>
    <t>Pakitimas</t>
  </si>
  <si>
    <t>Pasaulinis karas Z
(World War Z)</t>
  </si>
  <si>
    <t>Incognito Films</t>
  </si>
  <si>
    <t>Ugnies žiedas
(Pacific Rim)</t>
  </si>
  <si>
    <t>Rodymo 
savaitė</t>
  </si>
  <si>
    <t>VISO (top10):</t>
  </si>
  <si>
    <t>Kultūristai
(Pain &amp; Gain)</t>
  </si>
  <si>
    <t>VISO:</t>
  </si>
  <si>
    <t>Batuotas katinas Pūkis
(Puss In Boots)</t>
  </si>
  <si>
    <t>Forum Cinemas /
Paramount</t>
  </si>
  <si>
    <t>Apgaulės meistrai
(Now You See Me)</t>
  </si>
  <si>
    <t>Prieš vidurnaktį
(Before Midnight)</t>
  </si>
  <si>
    <t>ACME Film</t>
  </si>
  <si>
    <t>Forum Cinemas /
Universal</t>
  </si>
  <si>
    <t>Bjaurusis aš 2
(Despicable Me 2)</t>
  </si>
  <si>
    <t>-</t>
  </si>
  <si>
    <t>ACME Film</t>
  </si>
  <si>
    <t>Rizikinga erzinti diedukus 2
(RED 2)</t>
  </si>
</sst>
</file>

<file path=xl/styles.xml><?xml version="1.0" encoding="utf-8"?>
<styleSheet xmlns="http://schemas.openxmlformats.org/spreadsheetml/2006/main">
  <numFmts count="5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&quot;LTL&quot;;\-#,##0&quot;LTL&quot;"/>
    <numFmt numFmtId="165" formatCode="#,##0&quot;LTL&quot;;[Red]\-#,##0&quot;LTL&quot;"/>
    <numFmt numFmtId="166" formatCode="#,##0.00&quot;LTL&quot;;\-#,##0.00&quot;LTL&quot;"/>
    <numFmt numFmtId="167" formatCode="#,##0.00&quot;LTL&quot;;[Red]\-#,##0.00&quot;LTL&quot;"/>
    <numFmt numFmtId="168" formatCode="_-* #,##0&quot;LTL&quot;_-;\-* #,##0&quot;LTL&quot;_-;_-* &quot;-&quot;&quot;LTL&quot;_-;_-@_-"/>
    <numFmt numFmtId="169" formatCode="_-* #,##0_L_T_L_-;\-* #,##0_L_T_L_-;_-* &quot;-&quot;_L_T_L_-;_-@_-"/>
    <numFmt numFmtId="170" formatCode="_-* #,##0.00&quot;LTL&quot;_-;\-* #,##0.00&quot;LTL&quot;_-;_-* &quot;-&quot;??&quot;LTL&quot;_-;_-@_-"/>
    <numFmt numFmtId="171" formatCode="_-* #,##0.00_L_T_L_-;\-* #,##0.00_L_T_L_-;_-* &quot;-&quot;??_L_T_L_-;_-@_-"/>
    <numFmt numFmtId="172" formatCode="#,##0&quot;Lt&quot;;\-#,##0&quot;Lt&quot;"/>
    <numFmt numFmtId="173" formatCode="#,##0&quot;Lt&quot;;[Red]\-#,##0&quot;Lt&quot;"/>
    <numFmt numFmtId="174" formatCode="#,##0.00&quot;Lt&quot;;\-#,##0.00&quot;Lt&quot;"/>
    <numFmt numFmtId="175" formatCode="#,##0.00&quot;Lt&quot;;[Red]\-#,##0.00&quot;Lt&quot;"/>
    <numFmt numFmtId="176" formatCode="_-* #,##0&quot;Lt&quot;_-;\-* #,##0&quot;Lt&quot;_-;_-* &quot;-&quot;&quot;Lt&quot;_-;_-@_-"/>
    <numFmt numFmtId="177" formatCode="_-* #,##0_L_t_-;\-* #,##0_L_t_-;_-* &quot;-&quot;_L_t_-;_-@_-"/>
    <numFmt numFmtId="178" formatCode="_-* #,##0.00&quot;Lt&quot;_-;\-* #,##0.00&quot;Lt&quot;_-;_-* &quot;-&quot;??&quot;Lt&quot;_-;_-@_-"/>
    <numFmt numFmtId="179" formatCode="_-* #,##0.00_L_t_-;\-* #,##0.00_L_t_-;_-* &quot;-&quot;??_L_t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Lt&quot;;\-#,##0\ &quot;Lt&quot;"/>
    <numFmt numFmtId="189" formatCode="#,##0\ &quot;Lt&quot;;[Red]\-#,##0\ &quot;Lt&quot;"/>
    <numFmt numFmtId="190" formatCode="#,##0.00\ &quot;Lt&quot;;\-#,##0.00\ &quot;Lt&quot;"/>
    <numFmt numFmtId="191" formatCode="#,##0.00\ &quot;Lt&quot;;[Red]\-#,##0.00\ &quot;Lt&quot;"/>
    <numFmt numFmtId="192" formatCode="_-* #,##0\ &quot;Lt&quot;_-;\-* #,##0\ &quot;Lt&quot;_-;_-* &quot;-&quot;\ &quot;Lt&quot;_-;_-@_-"/>
    <numFmt numFmtId="193" formatCode="_-* #,##0\ _L_t_-;\-* #,##0\ _L_t_-;_-* &quot;-&quot;\ _L_t_-;_-@_-"/>
    <numFmt numFmtId="194" formatCode="_-* #,##0.00\ &quot;Lt&quot;_-;\-* #,##0.00\ &quot;Lt&quot;_-;_-* &quot;-&quot;??\ &quot;Lt&quot;_-;_-@_-"/>
    <numFmt numFmtId="195" formatCode="_-* #,##0.00\ _L_t_-;\-* #,##0.00\ _L_t_-;_-* &quot;-&quot;??\ _L_t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yyyy\.mm\.dd"/>
    <numFmt numFmtId="205" formatCode="yyyy/mm/dd;@"/>
    <numFmt numFmtId="206" formatCode="#,##0.0"/>
    <numFmt numFmtId="207" formatCode="[$-427]yyyy\ &quot;m.&quot;\ mmmm\ d\ &quot;d.&quot;"/>
    <numFmt numFmtId="208" formatCode="yyyy\.mm\.dd;@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</numFmts>
  <fonts count="27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6"/>
      <name val="Verdana"/>
      <family val="0"/>
    </font>
    <font>
      <sz val="10"/>
      <name val="Verdana"/>
      <family val="0"/>
    </font>
    <font>
      <b/>
      <i/>
      <sz val="10"/>
      <name val="Verdana"/>
      <family val="0"/>
    </font>
    <font>
      <sz val="10"/>
      <color indexed="8"/>
      <name val="Verdana"/>
      <family val="2"/>
    </font>
    <font>
      <b/>
      <sz val="10"/>
      <name val="Verdana"/>
      <family val="0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0" borderId="3" applyNumberFormat="0" applyFill="0" applyAlignment="0" applyProtection="0"/>
    <xf numFmtId="0" fontId="19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23" borderId="7" applyNumberFormat="0" applyFont="0" applyAlignment="0" applyProtection="0"/>
    <xf numFmtId="0" fontId="2" fillId="0" borderId="0" applyNumberFormat="0" applyFill="0" applyBorder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9" applyNumberFormat="0" applyFill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vertical="justify" wrapText="1"/>
    </xf>
    <xf numFmtId="0" fontId="4" fillId="0" borderId="0" xfId="0" applyFont="1" applyAlignment="1">
      <alignment/>
    </xf>
    <xf numFmtId="49" fontId="4" fillId="24" borderId="10" xfId="0" applyNumberFormat="1" applyFont="1" applyFill="1" applyBorder="1" applyAlignment="1">
      <alignment vertical="center" wrapText="1"/>
    </xf>
    <xf numFmtId="49" fontId="4" fillId="25" borderId="10" xfId="0" applyNumberFormat="1" applyFont="1" applyFill="1" applyBorder="1" applyAlignment="1">
      <alignment vertical="justify" wrapText="1"/>
    </xf>
    <xf numFmtId="3" fontId="4" fillId="25" borderId="10" xfId="0" applyNumberFormat="1" applyFont="1" applyFill="1" applyBorder="1" applyAlignment="1">
      <alignment/>
    </xf>
    <xf numFmtId="0" fontId="4" fillId="25" borderId="10" xfId="0" applyFont="1" applyFill="1" applyBorder="1" applyAlignment="1">
      <alignment/>
    </xf>
    <xf numFmtId="1" fontId="4" fillId="25" borderId="10" xfId="0" applyNumberFormat="1" applyFont="1" applyFill="1" applyBorder="1" applyAlignment="1">
      <alignment/>
    </xf>
    <xf numFmtId="49" fontId="7" fillId="25" borderId="10" xfId="0" applyNumberFormat="1" applyFont="1" applyFill="1" applyBorder="1" applyAlignment="1">
      <alignment horizontal="right" vertical="center" wrapText="1"/>
    </xf>
    <xf numFmtId="3" fontId="7" fillId="25" borderId="10" xfId="0" applyNumberFormat="1" applyFont="1" applyFill="1" applyBorder="1" applyAlignment="1">
      <alignment horizontal="center" vertical="center"/>
    </xf>
    <xf numFmtId="204" fontId="4" fillId="25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Border="1" applyAlignment="1">
      <alignment horizontal="right" vertical="center" wrapText="1"/>
    </xf>
    <xf numFmtId="3" fontId="7" fillId="0" borderId="10" xfId="0" applyNumberFormat="1" applyFont="1" applyBorder="1" applyAlignment="1">
      <alignment horizontal="center" vertical="center"/>
    </xf>
    <xf numFmtId="10" fontId="7" fillId="0" borderId="10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3" fontId="6" fillId="24" borderId="10" xfId="0" applyNumberFormat="1" applyFont="1" applyFill="1" applyBorder="1" applyAlignment="1">
      <alignment horizontal="center" vertical="center"/>
    </xf>
    <xf numFmtId="10" fontId="6" fillId="24" borderId="10" xfId="0" applyNumberFormat="1" applyFont="1" applyFill="1" applyBorder="1" applyAlignment="1">
      <alignment horizontal="center" vertical="center"/>
    </xf>
    <xf numFmtId="1" fontId="6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3" fontId="6" fillId="24" borderId="10" xfId="0" applyNumberFormat="1" applyFont="1" applyFill="1" applyBorder="1" applyAlignment="1">
      <alignment horizontal="center" vertical="center" wrapText="1"/>
    </xf>
    <xf numFmtId="0" fontId="6" fillId="25" borderId="10" xfId="0" applyFont="1" applyFill="1" applyBorder="1" applyAlignment="1">
      <alignment horizontal="center" vertical="center"/>
    </xf>
    <xf numFmtId="10" fontId="4" fillId="25" borderId="10" xfId="0" applyNumberFormat="1" applyFont="1" applyFill="1" applyBorder="1" applyAlignment="1">
      <alignment horizontal="center" vertical="center"/>
    </xf>
    <xf numFmtId="1" fontId="6" fillId="25" borderId="10" xfId="0" applyNumberFormat="1" applyFont="1" applyFill="1" applyBorder="1" applyAlignment="1">
      <alignment horizontal="center" vertical="center"/>
    </xf>
    <xf numFmtId="3" fontId="6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9" fontId="4" fillId="25" borderId="10" xfId="0" applyNumberFormat="1" applyFont="1" applyFill="1" applyBorder="1" applyAlignment="1">
      <alignment/>
    </xf>
    <xf numFmtId="49" fontId="4" fillId="25" borderId="10" xfId="0" applyNumberFormat="1" applyFont="1" applyFill="1" applyBorder="1" applyAlignment="1">
      <alignment horizontal="center" vertical="center"/>
    </xf>
    <xf numFmtId="1" fontId="6" fillId="26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3" fontId="4" fillId="24" borderId="10" xfId="0" applyNumberFormat="1" applyFont="1" applyFill="1" applyBorder="1" applyAlignment="1">
      <alignment horizontal="center" vertical="center"/>
    </xf>
    <xf numFmtId="3" fontId="4" fillId="24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>
      <alignment horizontal="center" vertical="center"/>
    </xf>
    <xf numFmtId="0" fontId="6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25" borderId="15" xfId="0" applyFont="1" applyFill="1" applyBorder="1" applyAlignment="1">
      <alignment horizontal="center" vertical="center"/>
    </xf>
    <xf numFmtId="49" fontId="4" fillId="25" borderId="11" xfId="0" applyNumberFormat="1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0" fontId="4" fillId="25" borderId="16" xfId="0" applyFont="1" applyFill="1" applyBorder="1" applyAlignment="1">
      <alignment horizontal="center" vertical="center"/>
    </xf>
    <xf numFmtId="3" fontId="6" fillId="24" borderId="10" xfId="0" applyNumberFormat="1" applyFont="1" applyFill="1" applyBorder="1" applyAlignment="1">
      <alignment horizontal="center" vertical="center"/>
    </xf>
    <xf numFmtId="208" fontId="6" fillId="0" borderId="17" xfId="0" applyNumberFormat="1" applyFont="1" applyBorder="1" applyAlignment="1">
      <alignment horizontal="center" vertical="center" wrapText="1"/>
    </xf>
    <xf numFmtId="208" fontId="6" fillId="0" borderId="10" xfId="0" applyNumberFormat="1" applyFont="1" applyBorder="1" applyAlignment="1">
      <alignment horizontal="center" vertical="center" wrapText="1"/>
    </xf>
    <xf numFmtId="49" fontId="4" fillId="24" borderId="17" xfId="0" applyNumberFormat="1" applyFont="1" applyFill="1" applyBorder="1" applyAlignment="1">
      <alignment vertical="center" wrapText="1"/>
    </xf>
    <xf numFmtId="49" fontId="4" fillId="0" borderId="18" xfId="0" applyNumberFormat="1" applyFont="1" applyBorder="1" applyAlignment="1">
      <alignment horizontal="center" vertical="center" wrapText="1"/>
    </xf>
    <xf numFmtId="3" fontId="4" fillId="24" borderId="10" xfId="0" applyNumberFormat="1" applyFont="1" applyFill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24" borderId="10" xfId="0" applyNumberFormat="1" applyFont="1" applyFill="1" applyBorder="1" applyAlignment="1">
      <alignment vertical="center" wrapText="1"/>
    </xf>
    <xf numFmtId="14" fontId="6" fillId="24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Followed Hyperlink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75" zoomScaleNormal="75" zoomScalePageLayoutView="0" workbookViewId="0" topLeftCell="A1">
      <selection activeCell="A1" sqref="A1"/>
    </sheetView>
  </sheetViews>
  <sheetFormatPr defaultColWidth="8.7109375" defaultRowHeight="12.75"/>
  <cols>
    <col min="1" max="1" width="4.7109375" style="3" customWidth="1"/>
    <col min="2" max="2" width="5.00390625" style="3" customWidth="1"/>
    <col min="3" max="3" width="36.7109375" style="3" bestFit="1" customWidth="1"/>
    <col min="4" max="6" width="11.00390625" style="3" bestFit="1" customWidth="1"/>
    <col min="7" max="7" width="10.8515625" style="3" bestFit="1" customWidth="1"/>
    <col min="8" max="8" width="11.00390625" style="3" customWidth="1"/>
    <col min="9" max="9" width="8.421875" style="3" customWidth="1"/>
    <col min="10" max="10" width="8.8515625" style="3" customWidth="1"/>
    <col min="11" max="11" width="7.8515625" style="3" bestFit="1" customWidth="1"/>
    <col min="12" max="12" width="9.421875" style="3" bestFit="1" customWidth="1"/>
    <col min="13" max="13" width="10.28125" style="3" bestFit="1" customWidth="1"/>
    <col min="14" max="14" width="9.28125" style="3" bestFit="1" customWidth="1"/>
    <col min="15" max="15" width="9.7109375" style="3" bestFit="1" customWidth="1"/>
    <col min="16" max="16" width="11.28125" style="3" bestFit="1" customWidth="1"/>
    <col min="17" max="17" width="25.7109375" style="3" bestFit="1" customWidth="1"/>
    <col min="18" max="18" width="12.140625" style="3" bestFit="1" customWidth="1"/>
    <col min="19" max="16384" width="8.7109375" style="3" customWidth="1"/>
  </cols>
  <sheetData>
    <row r="1" spans="1:11" ht="19.5">
      <c r="A1" s="1" t="s">
        <v>32</v>
      </c>
      <c r="B1" s="1"/>
      <c r="C1" s="1"/>
      <c r="D1" s="2"/>
      <c r="E1" s="25"/>
      <c r="G1" s="30"/>
      <c r="K1"/>
    </row>
    <row r="2" ht="13.5" thickBot="1"/>
    <row r="3" spans="1:17" ht="61.5" customHeight="1">
      <c r="A3" s="39"/>
      <c r="B3" s="40"/>
      <c r="C3" s="41" t="s">
        <v>73</v>
      </c>
      <c r="D3" s="41" t="s">
        <v>34</v>
      </c>
      <c r="E3" s="41" t="s">
        <v>36</v>
      </c>
      <c r="F3" s="41" t="s">
        <v>33</v>
      </c>
      <c r="G3" s="41" t="s">
        <v>74</v>
      </c>
      <c r="H3" s="41" t="s">
        <v>35</v>
      </c>
      <c r="I3" s="41" t="s">
        <v>68</v>
      </c>
      <c r="J3" s="41" t="s">
        <v>63</v>
      </c>
      <c r="K3" s="41" t="s">
        <v>69</v>
      </c>
      <c r="L3" s="41" t="s">
        <v>78</v>
      </c>
      <c r="M3" s="41" t="s">
        <v>54</v>
      </c>
      <c r="N3" s="41" t="s">
        <v>56</v>
      </c>
      <c r="O3" s="41" t="s">
        <v>72</v>
      </c>
      <c r="P3" s="41" t="s">
        <v>58</v>
      </c>
      <c r="Q3" s="42" t="s">
        <v>64</v>
      </c>
    </row>
    <row r="4" spans="1:18" ht="25.5" customHeight="1">
      <c r="A4" s="43">
        <v>1</v>
      </c>
      <c r="B4" s="49">
        <v>1</v>
      </c>
      <c r="C4" s="4" t="s">
        <v>51</v>
      </c>
      <c r="D4" s="32">
        <v>253934</v>
      </c>
      <c r="E4" s="52">
        <f aca="true" t="shared" si="0" ref="E4:E13">D4/3.452</f>
        <v>73561.4136732329</v>
      </c>
      <c r="F4" s="52">
        <v>258461</v>
      </c>
      <c r="G4" s="17">
        <f>(D4-F4)/F4</f>
        <v>-0.01751521506145995</v>
      </c>
      <c r="H4" s="32">
        <v>19597</v>
      </c>
      <c r="I4" s="31">
        <v>387</v>
      </c>
      <c r="J4" s="29">
        <f aca="true" t="shared" si="1" ref="J4:J13">H4/I4</f>
        <v>50.638242894056845</v>
      </c>
      <c r="K4" s="31">
        <v>11</v>
      </c>
      <c r="L4" s="52">
        <v>2</v>
      </c>
      <c r="M4" s="31">
        <v>518291</v>
      </c>
      <c r="N4" s="31">
        <v>39913</v>
      </c>
      <c r="O4" s="52">
        <f aca="true" t="shared" si="2" ref="O4:O13">M4/3.452</f>
        <v>150142.23638470453</v>
      </c>
      <c r="P4" s="53">
        <v>41488</v>
      </c>
      <c r="Q4" s="38" t="s">
        <v>53</v>
      </c>
      <c r="R4" s="15"/>
    </row>
    <row r="5" spans="1:18" ht="25.5" customHeight="1">
      <c r="A5" s="43">
        <f>A4+1</f>
        <v>2</v>
      </c>
      <c r="B5" s="49" t="s">
        <v>38</v>
      </c>
      <c r="C5" s="4" t="s">
        <v>27</v>
      </c>
      <c r="D5" s="32">
        <v>203140</v>
      </c>
      <c r="E5" s="52">
        <f t="shared" si="0"/>
        <v>58847.04519119351</v>
      </c>
      <c r="F5" s="52" t="s">
        <v>37</v>
      </c>
      <c r="G5" s="17" t="s">
        <v>11</v>
      </c>
      <c r="H5" s="32">
        <v>13802</v>
      </c>
      <c r="I5" s="31">
        <v>265</v>
      </c>
      <c r="J5" s="29">
        <f t="shared" si="1"/>
        <v>52.08301886792453</v>
      </c>
      <c r="K5" s="31">
        <v>11</v>
      </c>
      <c r="L5" s="52">
        <v>1</v>
      </c>
      <c r="M5" s="31">
        <v>203563</v>
      </c>
      <c r="N5" s="31">
        <v>13829</v>
      </c>
      <c r="O5" s="52">
        <f t="shared" si="2"/>
        <v>58969.58285052144</v>
      </c>
      <c r="P5" s="53">
        <v>41495</v>
      </c>
      <c r="Q5" s="38" t="s">
        <v>29</v>
      </c>
      <c r="R5" s="15"/>
    </row>
    <row r="6" spans="1:18" ht="25.5" customHeight="1">
      <c r="A6" s="43">
        <f aca="true" t="shared" si="3" ref="A6:A13">A5+1</f>
        <v>3</v>
      </c>
      <c r="B6" s="49">
        <v>2</v>
      </c>
      <c r="C6" s="4" t="s">
        <v>88</v>
      </c>
      <c r="D6" s="32">
        <v>144669.5</v>
      </c>
      <c r="E6" s="52">
        <f t="shared" si="0"/>
        <v>41908.89339513326</v>
      </c>
      <c r="F6" s="52">
        <v>111091.5</v>
      </c>
      <c r="G6" s="17">
        <f>(D6-F6)/F6</f>
        <v>0.30225534806893417</v>
      </c>
      <c r="H6" s="52">
        <v>10509</v>
      </c>
      <c r="I6" s="31">
        <v>359</v>
      </c>
      <c r="J6" s="29">
        <f t="shared" si="1"/>
        <v>29.27298050139276</v>
      </c>
      <c r="K6" s="31">
        <v>15</v>
      </c>
      <c r="L6" s="52">
        <v>5</v>
      </c>
      <c r="M6" s="32">
        <v>1757464.45</v>
      </c>
      <c r="N6" s="52">
        <v>130002</v>
      </c>
      <c r="O6" s="52">
        <f t="shared" si="2"/>
        <v>509114.8464658169</v>
      </c>
      <c r="P6" s="53">
        <v>41467</v>
      </c>
      <c r="Q6" s="38" t="s">
        <v>87</v>
      </c>
      <c r="R6" s="15"/>
    </row>
    <row r="7" spans="1:18" ht="25.5" customHeight="1">
      <c r="A7" s="43">
        <f t="shared" si="3"/>
        <v>4</v>
      </c>
      <c r="B7" s="49" t="s">
        <v>38</v>
      </c>
      <c r="C7" s="4" t="s">
        <v>19</v>
      </c>
      <c r="D7" s="32">
        <v>94166.5</v>
      </c>
      <c r="E7" s="52">
        <f t="shared" si="0"/>
        <v>27278.823870220163</v>
      </c>
      <c r="F7" s="52" t="s">
        <v>11</v>
      </c>
      <c r="G7" s="17" t="s">
        <v>39</v>
      </c>
      <c r="H7" s="32">
        <v>6614</v>
      </c>
      <c r="I7" s="31">
        <v>198</v>
      </c>
      <c r="J7" s="29">
        <f t="shared" si="1"/>
        <v>33.4040404040404</v>
      </c>
      <c r="K7" s="31">
        <v>11</v>
      </c>
      <c r="L7" s="52">
        <v>1</v>
      </c>
      <c r="M7" s="31">
        <v>97478</v>
      </c>
      <c r="N7" s="31">
        <v>6833</v>
      </c>
      <c r="O7" s="52">
        <f t="shared" si="2"/>
        <v>28238.122827346466</v>
      </c>
      <c r="P7" s="53">
        <v>41495</v>
      </c>
      <c r="Q7" s="38" t="s">
        <v>90</v>
      </c>
      <c r="R7" s="15"/>
    </row>
    <row r="8" spans="1:18" ht="25.5" customHeight="1">
      <c r="A8" s="43">
        <f t="shared" si="3"/>
        <v>5</v>
      </c>
      <c r="B8" s="49">
        <v>3</v>
      </c>
      <c r="C8" s="4" t="s">
        <v>91</v>
      </c>
      <c r="D8" s="32">
        <v>61410</v>
      </c>
      <c r="E8" s="52">
        <f t="shared" si="0"/>
        <v>17789.687137891076</v>
      </c>
      <c r="F8" s="52">
        <v>61160</v>
      </c>
      <c r="G8" s="17">
        <f aca="true" t="shared" si="4" ref="G8:G14">(D8-F8)/F8</f>
        <v>0.004087638979725311</v>
      </c>
      <c r="H8" s="32">
        <v>4208</v>
      </c>
      <c r="I8" s="31">
        <v>142</v>
      </c>
      <c r="J8" s="29">
        <f t="shared" si="1"/>
        <v>29.633802816901408</v>
      </c>
      <c r="K8" s="31">
        <v>8</v>
      </c>
      <c r="L8" s="52">
        <v>3</v>
      </c>
      <c r="M8" s="31">
        <v>227945.5</v>
      </c>
      <c r="N8" s="31">
        <v>17369</v>
      </c>
      <c r="O8" s="52">
        <f t="shared" si="2"/>
        <v>66032.87949015063</v>
      </c>
      <c r="P8" s="53">
        <v>41481</v>
      </c>
      <c r="Q8" s="38" t="s">
        <v>90</v>
      </c>
      <c r="R8" s="15"/>
    </row>
    <row r="9" spans="1:18" ht="25.5" customHeight="1">
      <c r="A9" s="43">
        <f t="shared" si="3"/>
        <v>6</v>
      </c>
      <c r="B9" s="49">
        <v>4</v>
      </c>
      <c r="C9" s="4" t="s">
        <v>23</v>
      </c>
      <c r="D9" s="32">
        <v>34756.5</v>
      </c>
      <c r="E9" s="52">
        <f t="shared" si="0"/>
        <v>10068.51100811124</v>
      </c>
      <c r="F9" s="52">
        <v>53012.5</v>
      </c>
      <c r="G9" s="17">
        <f t="shared" si="4"/>
        <v>-0.34437161046922893</v>
      </c>
      <c r="H9" s="52">
        <v>2331</v>
      </c>
      <c r="I9" s="31">
        <v>90</v>
      </c>
      <c r="J9" s="29">
        <f t="shared" si="1"/>
        <v>25.9</v>
      </c>
      <c r="K9" s="31">
        <v>8</v>
      </c>
      <c r="L9" s="52">
        <v>2</v>
      </c>
      <c r="M9" s="32">
        <v>87769</v>
      </c>
      <c r="N9" s="52">
        <v>6078</v>
      </c>
      <c r="O9" s="52">
        <f t="shared" si="2"/>
        <v>25425.550405561993</v>
      </c>
      <c r="P9" s="53">
        <v>41488</v>
      </c>
      <c r="Q9" s="38" t="s">
        <v>24</v>
      </c>
      <c r="R9" s="15"/>
    </row>
    <row r="10" spans="1:18" ht="25.5" customHeight="1">
      <c r="A10" s="43">
        <f t="shared" si="3"/>
        <v>7</v>
      </c>
      <c r="B10" s="49">
        <v>5</v>
      </c>
      <c r="C10" s="4" t="s">
        <v>12</v>
      </c>
      <c r="D10" s="31">
        <v>34572.5</v>
      </c>
      <c r="E10" s="52">
        <f t="shared" si="0"/>
        <v>10015.208574739281</v>
      </c>
      <c r="F10" s="52">
        <v>47874</v>
      </c>
      <c r="G10" s="17">
        <f t="shared" si="4"/>
        <v>-0.27784392363286964</v>
      </c>
      <c r="H10" s="31">
        <v>2375</v>
      </c>
      <c r="I10" s="31">
        <v>118</v>
      </c>
      <c r="J10" s="29">
        <f t="shared" si="1"/>
        <v>20.127118644067796</v>
      </c>
      <c r="K10" s="31">
        <v>6</v>
      </c>
      <c r="L10" s="52">
        <v>3</v>
      </c>
      <c r="M10" s="31">
        <v>185573.5</v>
      </c>
      <c r="N10" s="31">
        <v>14281</v>
      </c>
      <c r="O10" s="52">
        <f t="shared" si="2"/>
        <v>53758.25608342989</v>
      </c>
      <c r="P10" s="53">
        <v>41481</v>
      </c>
      <c r="Q10" s="38" t="s">
        <v>55</v>
      </c>
      <c r="R10" s="15"/>
    </row>
    <row r="11" spans="1:18" ht="25.5" customHeight="1">
      <c r="A11" s="43">
        <f t="shared" si="3"/>
        <v>8</v>
      </c>
      <c r="B11" s="49">
        <v>7</v>
      </c>
      <c r="C11" s="4" t="s">
        <v>75</v>
      </c>
      <c r="D11" s="32">
        <v>22177</v>
      </c>
      <c r="E11" s="52">
        <f t="shared" si="0"/>
        <v>6424.391657010428</v>
      </c>
      <c r="F11" s="52">
        <v>20244.5</v>
      </c>
      <c r="G11" s="17">
        <f t="shared" si="4"/>
        <v>0.09545802563659266</v>
      </c>
      <c r="H11" s="52">
        <v>1289</v>
      </c>
      <c r="I11" s="31">
        <v>35</v>
      </c>
      <c r="J11" s="29">
        <f t="shared" si="1"/>
        <v>36.82857142857143</v>
      </c>
      <c r="K11" s="31">
        <v>5</v>
      </c>
      <c r="L11" s="52">
        <v>8</v>
      </c>
      <c r="M11" s="32">
        <v>780752.25</v>
      </c>
      <c r="N11" s="52">
        <v>47186</v>
      </c>
      <c r="O11" s="52">
        <f t="shared" si="2"/>
        <v>226173.88470451912</v>
      </c>
      <c r="P11" s="53">
        <v>41446</v>
      </c>
      <c r="Q11" s="56" t="s">
        <v>83</v>
      </c>
      <c r="R11" s="15"/>
    </row>
    <row r="12" spans="1:18" ht="25.5" customHeight="1">
      <c r="A12" s="43">
        <f t="shared" si="3"/>
        <v>9</v>
      </c>
      <c r="B12" s="49">
        <v>6</v>
      </c>
      <c r="C12" s="4" t="s">
        <v>25</v>
      </c>
      <c r="D12" s="32">
        <v>18735.5</v>
      </c>
      <c r="E12" s="52">
        <f t="shared" si="0"/>
        <v>5427.4333719582855</v>
      </c>
      <c r="F12" s="52">
        <v>20758.5</v>
      </c>
      <c r="G12" s="17">
        <f t="shared" si="4"/>
        <v>-0.09745405496543584</v>
      </c>
      <c r="H12" s="32">
        <v>1257</v>
      </c>
      <c r="I12" s="31">
        <v>61</v>
      </c>
      <c r="J12" s="29">
        <f t="shared" si="1"/>
        <v>20.60655737704918</v>
      </c>
      <c r="K12" s="31">
        <v>5</v>
      </c>
      <c r="L12" s="52">
        <v>2</v>
      </c>
      <c r="M12" s="31">
        <v>39494</v>
      </c>
      <c r="N12" s="31">
        <v>2673</v>
      </c>
      <c r="O12" s="52">
        <f t="shared" si="2"/>
        <v>11440.90382387022</v>
      </c>
      <c r="P12" s="53">
        <v>41488</v>
      </c>
      <c r="Q12" s="38" t="s">
        <v>26</v>
      </c>
      <c r="R12" s="15"/>
    </row>
    <row r="13" spans="1:18" ht="25.5" customHeight="1">
      <c r="A13" s="43">
        <f t="shared" si="3"/>
        <v>10</v>
      </c>
      <c r="B13" s="49">
        <v>11</v>
      </c>
      <c r="C13" s="4" t="s">
        <v>70</v>
      </c>
      <c r="D13" s="32">
        <v>9636.5</v>
      </c>
      <c r="E13" s="52">
        <f t="shared" si="0"/>
        <v>2791.5701042873698</v>
      </c>
      <c r="F13" s="52">
        <v>7150</v>
      </c>
      <c r="G13" s="17">
        <f t="shared" si="4"/>
        <v>0.34776223776223775</v>
      </c>
      <c r="H13" s="32">
        <v>588</v>
      </c>
      <c r="I13" s="31">
        <v>19</v>
      </c>
      <c r="J13" s="29">
        <f t="shared" si="1"/>
        <v>30.94736842105263</v>
      </c>
      <c r="K13" s="31">
        <v>3</v>
      </c>
      <c r="L13" s="52">
        <v>13</v>
      </c>
      <c r="M13" s="31">
        <v>532905.5</v>
      </c>
      <c r="N13" s="31">
        <v>33434</v>
      </c>
      <c r="O13" s="52">
        <f t="shared" si="2"/>
        <v>154375.8690614137</v>
      </c>
      <c r="P13" s="53">
        <v>41411</v>
      </c>
      <c r="Q13" s="38" t="s">
        <v>71</v>
      </c>
      <c r="R13" s="15"/>
    </row>
    <row r="14" spans="1:17" ht="27" customHeight="1">
      <c r="A14" s="43"/>
      <c r="B14" s="49"/>
      <c r="C14" s="12" t="s">
        <v>79</v>
      </c>
      <c r="D14" s="13">
        <f>SUM(D4:D13)</f>
        <v>877198</v>
      </c>
      <c r="E14" s="13">
        <f>SUM(E4:E13)</f>
        <v>254112.97798377753</v>
      </c>
      <c r="F14" s="13">
        <v>607120</v>
      </c>
      <c r="G14" s="14">
        <f t="shared" si="4"/>
        <v>0.4448511002767163</v>
      </c>
      <c r="H14" s="13">
        <f>SUM(H4:H13)</f>
        <v>62570</v>
      </c>
      <c r="I14" s="18"/>
      <c r="J14" s="18"/>
      <c r="K14" s="19"/>
      <c r="L14" s="18"/>
      <c r="M14" s="20"/>
      <c r="N14" s="20"/>
      <c r="O14" s="16"/>
      <c r="P14" s="26"/>
      <c r="Q14" s="38"/>
    </row>
    <row r="15" spans="1:17" ht="9" customHeight="1">
      <c r="A15" s="44"/>
      <c r="B15" s="50"/>
      <c r="C15" s="5"/>
      <c r="D15" s="6"/>
      <c r="E15" s="6"/>
      <c r="F15" s="6"/>
      <c r="G15" s="7"/>
      <c r="H15" s="7"/>
      <c r="I15" s="8"/>
      <c r="J15" s="8"/>
      <c r="K15" s="7"/>
      <c r="L15" s="8"/>
      <c r="M15" s="7"/>
      <c r="N15" s="7"/>
      <c r="O15" s="7"/>
      <c r="P15" s="27"/>
      <c r="Q15" s="45"/>
    </row>
    <row r="16" spans="1:18" ht="25.5" customHeight="1">
      <c r="A16" s="43">
        <v>11</v>
      </c>
      <c r="B16" s="49">
        <v>13</v>
      </c>
      <c r="C16" s="4" t="s">
        <v>47</v>
      </c>
      <c r="D16" s="32">
        <v>9452</v>
      </c>
      <c r="E16" s="52">
        <f aca="true" t="shared" si="5" ref="E16:E25">D16/3.452</f>
        <v>2738.122827346466</v>
      </c>
      <c r="F16" s="52">
        <v>5071</v>
      </c>
      <c r="G16" s="17">
        <f>(D16-F16)/F16</f>
        <v>0.8639321632814041</v>
      </c>
      <c r="H16" s="52">
        <v>825</v>
      </c>
      <c r="I16" s="31">
        <v>87</v>
      </c>
      <c r="J16" s="29">
        <f aca="true" t="shared" si="6" ref="J16:J25">H16/I16</f>
        <v>9.482758620689655</v>
      </c>
      <c r="K16" s="31">
        <v>10</v>
      </c>
      <c r="L16" s="52">
        <v>11</v>
      </c>
      <c r="M16" s="32">
        <v>724763.2</v>
      </c>
      <c r="N16" s="52">
        <v>58825</v>
      </c>
      <c r="O16" s="52">
        <f aca="true" t="shared" si="7" ref="O16:O25">M16/3.452</f>
        <v>209954.57705677868</v>
      </c>
      <c r="P16" s="53">
        <v>41425</v>
      </c>
      <c r="Q16" s="38" t="s">
        <v>49</v>
      </c>
      <c r="R16" s="15"/>
    </row>
    <row r="17" spans="1:18" ht="25.5" customHeight="1">
      <c r="A17" s="43">
        <f>A16+1</f>
        <v>12</v>
      </c>
      <c r="B17" s="49">
        <v>10</v>
      </c>
      <c r="C17" s="4" t="s">
        <v>13</v>
      </c>
      <c r="D17" s="32">
        <v>7860</v>
      </c>
      <c r="E17" s="52">
        <f t="shared" si="5"/>
        <v>2276.94090382387</v>
      </c>
      <c r="F17" s="52">
        <v>7946.5</v>
      </c>
      <c r="G17" s="17">
        <f>(D17-F17)/F17</f>
        <v>-0.010885295413074939</v>
      </c>
      <c r="H17" s="32">
        <v>602</v>
      </c>
      <c r="I17" s="31">
        <v>35</v>
      </c>
      <c r="J17" s="29">
        <f t="shared" si="6"/>
        <v>17.2</v>
      </c>
      <c r="K17" s="31">
        <v>4</v>
      </c>
      <c r="L17" s="52">
        <v>5</v>
      </c>
      <c r="M17" s="32">
        <v>189036</v>
      </c>
      <c r="N17" s="32">
        <v>13985</v>
      </c>
      <c r="O17" s="52">
        <f t="shared" si="7"/>
        <v>54761.29779837775</v>
      </c>
      <c r="P17" s="53">
        <v>41467</v>
      </c>
      <c r="Q17" s="38" t="s">
        <v>55</v>
      </c>
      <c r="R17" s="15"/>
    </row>
    <row r="18" spans="1:18" ht="25.5" customHeight="1">
      <c r="A18" s="43">
        <f aca="true" t="shared" si="8" ref="A18:A25">A17+1</f>
        <v>13</v>
      </c>
      <c r="B18" s="49" t="s">
        <v>42</v>
      </c>
      <c r="C18" s="4" t="s">
        <v>43</v>
      </c>
      <c r="D18" s="31">
        <v>6473</v>
      </c>
      <c r="E18" s="52">
        <f t="shared" si="5"/>
        <v>1875.1448435689456</v>
      </c>
      <c r="F18" s="52" t="s">
        <v>89</v>
      </c>
      <c r="G18" s="17" t="s">
        <v>11</v>
      </c>
      <c r="H18" s="31">
        <v>451</v>
      </c>
      <c r="I18" s="31">
        <v>63</v>
      </c>
      <c r="J18" s="29">
        <f t="shared" si="6"/>
        <v>7.158730158730159</v>
      </c>
      <c r="K18" s="31">
        <v>6</v>
      </c>
      <c r="L18" s="52">
        <v>1</v>
      </c>
      <c r="M18" s="31">
        <v>6473</v>
      </c>
      <c r="N18" s="31">
        <v>451</v>
      </c>
      <c r="O18" s="52">
        <f t="shared" si="7"/>
        <v>1875.1448435689456</v>
      </c>
      <c r="P18" s="53">
        <v>41495</v>
      </c>
      <c r="Q18" s="38" t="s">
        <v>0</v>
      </c>
      <c r="R18" s="15"/>
    </row>
    <row r="19" spans="1:18" ht="25.5" customHeight="1">
      <c r="A19" s="43">
        <f t="shared" si="8"/>
        <v>14</v>
      </c>
      <c r="B19" s="49">
        <v>8</v>
      </c>
      <c r="C19" s="4" t="s">
        <v>77</v>
      </c>
      <c r="D19" s="31">
        <v>5143.5</v>
      </c>
      <c r="E19" s="52">
        <f t="shared" si="5"/>
        <v>1490.0057937427578</v>
      </c>
      <c r="F19" s="52">
        <v>16929.5</v>
      </c>
      <c r="G19" s="17">
        <f>(D19-F19)/F19</f>
        <v>-0.6961812221270564</v>
      </c>
      <c r="H19" s="31">
        <v>269</v>
      </c>
      <c r="I19" s="31">
        <v>19</v>
      </c>
      <c r="J19" s="29">
        <f t="shared" si="6"/>
        <v>14.157894736842104</v>
      </c>
      <c r="K19" s="31">
        <v>3</v>
      </c>
      <c r="L19" s="52">
        <v>5</v>
      </c>
      <c r="M19" s="31">
        <v>331145</v>
      </c>
      <c r="N19" s="31">
        <v>19518</v>
      </c>
      <c r="O19" s="52">
        <f t="shared" si="7"/>
        <v>95928.4472769409</v>
      </c>
      <c r="P19" s="53">
        <v>41467</v>
      </c>
      <c r="Q19" s="38" t="s">
        <v>50</v>
      </c>
      <c r="R19" s="15"/>
    </row>
    <row r="20" spans="1:18" ht="25.5" customHeight="1">
      <c r="A20" s="43">
        <f t="shared" si="8"/>
        <v>15</v>
      </c>
      <c r="B20" s="49">
        <v>14</v>
      </c>
      <c r="C20" s="4" t="s">
        <v>65</v>
      </c>
      <c r="D20" s="32">
        <v>4891.5</v>
      </c>
      <c r="E20" s="52">
        <f t="shared" si="5"/>
        <v>1417.0046349942063</v>
      </c>
      <c r="F20" s="52">
        <v>4695.5</v>
      </c>
      <c r="G20" s="17">
        <f>(D20-F20)/F20</f>
        <v>0.04174209349377063</v>
      </c>
      <c r="H20" s="32">
        <v>292</v>
      </c>
      <c r="I20" s="31">
        <v>7</v>
      </c>
      <c r="J20" s="29">
        <f t="shared" si="6"/>
        <v>41.714285714285715</v>
      </c>
      <c r="K20" s="31">
        <v>1</v>
      </c>
      <c r="L20" s="52">
        <v>8</v>
      </c>
      <c r="M20" s="32">
        <v>149712</v>
      </c>
      <c r="N20" s="32">
        <v>10344</v>
      </c>
      <c r="O20" s="52">
        <f t="shared" si="7"/>
        <v>43369.640787949014</v>
      </c>
      <c r="P20" s="53">
        <v>41446</v>
      </c>
      <c r="Q20" s="38" t="s">
        <v>46</v>
      </c>
      <c r="R20" s="15"/>
    </row>
    <row r="21" spans="1:18" ht="25.5" customHeight="1">
      <c r="A21" s="43">
        <f t="shared" si="8"/>
        <v>16</v>
      </c>
      <c r="B21" s="49">
        <v>12</v>
      </c>
      <c r="C21" s="4" t="s">
        <v>44</v>
      </c>
      <c r="D21" s="32">
        <v>3355.5</v>
      </c>
      <c r="E21" s="52">
        <f t="shared" si="5"/>
        <v>972.0451911935111</v>
      </c>
      <c r="F21" s="52">
        <v>6225</v>
      </c>
      <c r="G21" s="17">
        <f>(D21-F21)/F21</f>
        <v>-0.4609638554216868</v>
      </c>
      <c r="H21" s="52">
        <v>240</v>
      </c>
      <c r="I21" s="31">
        <v>25</v>
      </c>
      <c r="J21" s="29">
        <f t="shared" si="6"/>
        <v>9.6</v>
      </c>
      <c r="K21" s="31">
        <v>4</v>
      </c>
      <c r="L21" s="52">
        <v>6</v>
      </c>
      <c r="M21" s="32">
        <v>242771</v>
      </c>
      <c r="N21" s="52">
        <v>17570</v>
      </c>
      <c r="O21" s="52">
        <f t="shared" si="7"/>
        <v>70327.63615295482</v>
      </c>
      <c r="P21" s="53">
        <v>41460</v>
      </c>
      <c r="Q21" s="38" t="s">
        <v>31</v>
      </c>
      <c r="R21" s="15"/>
    </row>
    <row r="22" spans="1:18" ht="25.5" customHeight="1">
      <c r="A22" s="43">
        <f t="shared" si="8"/>
        <v>17</v>
      </c>
      <c r="B22" s="49">
        <v>9</v>
      </c>
      <c r="C22" s="4" t="s">
        <v>48</v>
      </c>
      <c r="D22" s="32">
        <v>2212</v>
      </c>
      <c r="E22" s="52">
        <f t="shared" si="5"/>
        <v>640.7879490150638</v>
      </c>
      <c r="F22" s="52">
        <v>9642</v>
      </c>
      <c r="G22" s="17">
        <f>(D22-F22)/F22</f>
        <v>-0.7705870151420867</v>
      </c>
      <c r="H22" s="32">
        <v>142</v>
      </c>
      <c r="I22" s="31">
        <v>14</v>
      </c>
      <c r="J22" s="29">
        <f t="shared" si="6"/>
        <v>10.142857142857142</v>
      </c>
      <c r="K22" s="31">
        <v>1</v>
      </c>
      <c r="L22" s="52">
        <v>4</v>
      </c>
      <c r="M22" s="31">
        <v>118133</v>
      </c>
      <c r="N22" s="31">
        <v>8906</v>
      </c>
      <c r="O22" s="52">
        <f t="shared" si="7"/>
        <v>34221.61066048667</v>
      </c>
      <c r="P22" s="53">
        <v>41474</v>
      </c>
      <c r="Q22" s="38" t="s">
        <v>29</v>
      </c>
      <c r="R22" s="15"/>
    </row>
    <row r="23" spans="1:18" ht="25.5" customHeight="1">
      <c r="A23" s="43">
        <f t="shared" si="8"/>
        <v>18</v>
      </c>
      <c r="B23" s="49" t="s">
        <v>20</v>
      </c>
      <c r="C23" s="4" t="s">
        <v>40</v>
      </c>
      <c r="D23" s="31">
        <v>1660</v>
      </c>
      <c r="E23" s="52">
        <f t="shared" si="5"/>
        <v>480.8806488991889</v>
      </c>
      <c r="F23" s="52" t="s">
        <v>89</v>
      </c>
      <c r="G23" s="17" t="s">
        <v>11</v>
      </c>
      <c r="H23" s="31">
        <v>131</v>
      </c>
      <c r="I23" s="31">
        <v>4</v>
      </c>
      <c r="J23" s="29">
        <f t="shared" si="6"/>
        <v>32.75</v>
      </c>
      <c r="K23" s="31">
        <v>2</v>
      </c>
      <c r="L23" s="52"/>
      <c r="M23" s="31">
        <v>323789.5</v>
      </c>
      <c r="N23" s="31">
        <v>22378</v>
      </c>
      <c r="O23" s="52">
        <f t="shared" si="7"/>
        <v>93797.65353418309</v>
      </c>
      <c r="P23" s="53">
        <v>41299</v>
      </c>
      <c r="Q23" s="38" t="s">
        <v>41</v>
      </c>
      <c r="R23" s="15"/>
    </row>
    <row r="24" spans="1:18" ht="25.5" customHeight="1">
      <c r="A24" s="43">
        <f t="shared" si="8"/>
        <v>19</v>
      </c>
      <c r="B24" s="49">
        <v>16</v>
      </c>
      <c r="C24" s="4" t="s">
        <v>85</v>
      </c>
      <c r="D24" s="32">
        <v>1564</v>
      </c>
      <c r="E24" s="52">
        <f t="shared" si="5"/>
        <v>453.07068366164543</v>
      </c>
      <c r="F24" s="52">
        <v>792</v>
      </c>
      <c r="G24" s="17">
        <f>(D24-F24)/F24</f>
        <v>0.9747474747474747</v>
      </c>
      <c r="H24" s="32">
        <v>131</v>
      </c>
      <c r="I24" s="31">
        <v>5</v>
      </c>
      <c r="J24" s="29">
        <f t="shared" si="6"/>
        <v>26.2</v>
      </c>
      <c r="K24" s="31">
        <v>1</v>
      </c>
      <c r="L24" s="52">
        <v>5</v>
      </c>
      <c r="M24" s="31">
        <v>51521.5</v>
      </c>
      <c r="N24" s="31">
        <v>3664</v>
      </c>
      <c r="O24" s="52">
        <f t="shared" si="7"/>
        <v>14925.115874855157</v>
      </c>
      <c r="P24" s="53">
        <v>41467</v>
      </c>
      <c r="Q24" s="38" t="s">
        <v>86</v>
      </c>
      <c r="R24" s="15"/>
    </row>
    <row r="25" spans="1:18" ht="25.5" customHeight="1">
      <c r="A25" s="43">
        <f t="shared" si="8"/>
        <v>20</v>
      </c>
      <c r="B25" s="49">
        <v>18</v>
      </c>
      <c r="C25" s="4" t="s">
        <v>80</v>
      </c>
      <c r="D25" s="32">
        <v>872</v>
      </c>
      <c r="E25" s="52">
        <f t="shared" si="5"/>
        <v>252.6071842410197</v>
      </c>
      <c r="F25" s="52">
        <v>787</v>
      </c>
      <c r="G25" s="17">
        <f>(D25-F25)/F25</f>
        <v>0.10800508259212198</v>
      </c>
      <c r="H25" s="32">
        <v>49</v>
      </c>
      <c r="I25" s="31">
        <v>2</v>
      </c>
      <c r="J25" s="29">
        <f t="shared" si="6"/>
        <v>24.5</v>
      </c>
      <c r="K25" s="31">
        <v>1</v>
      </c>
      <c r="L25" s="52">
        <v>7</v>
      </c>
      <c r="M25" s="32">
        <v>187474.5</v>
      </c>
      <c r="N25" s="32">
        <v>12373</v>
      </c>
      <c r="O25" s="52">
        <f t="shared" si="7"/>
        <v>54308.951332560835</v>
      </c>
      <c r="P25" s="53">
        <v>41453</v>
      </c>
      <c r="Q25" s="38" t="s">
        <v>76</v>
      </c>
      <c r="R25" s="15"/>
    </row>
    <row r="26" spans="1:17" ht="27" customHeight="1">
      <c r="A26" s="43"/>
      <c r="B26" s="49"/>
      <c r="C26" s="12" t="s">
        <v>59</v>
      </c>
      <c r="D26" s="13">
        <f>SUM(D16:D25)+D14</f>
        <v>920681.5</v>
      </c>
      <c r="E26" s="13">
        <f>SUM(E16:E25)+E14</f>
        <v>266709.5886442642</v>
      </c>
      <c r="F26" s="13">
        <v>637057</v>
      </c>
      <c r="G26" s="14">
        <f>(D26-F26)/F26</f>
        <v>0.4452105541576342</v>
      </c>
      <c r="H26" s="13">
        <f>SUM(H16:H25)+H14</f>
        <v>65702</v>
      </c>
      <c r="I26" s="33"/>
      <c r="J26" s="33"/>
      <c r="K26" s="35"/>
      <c r="L26" s="33"/>
      <c r="M26" s="36"/>
      <c r="N26" s="36"/>
      <c r="O26" s="52"/>
      <c r="P26" s="37"/>
      <c r="Q26" s="46"/>
    </row>
    <row r="27" spans="1:17" ht="12" customHeight="1">
      <c r="A27" s="47"/>
      <c r="B27" s="51"/>
      <c r="C27" s="9"/>
      <c r="D27" s="10"/>
      <c r="E27" s="10"/>
      <c r="F27" s="10"/>
      <c r="G27" s="22"/>
      <c r="H27" s="21"/>
      <c r="I27" s="23">
        <v>3</v>
      </c>
      <c r="J27" s="23"/>
      <c r="K27" s="34"/>
      <c r="L27" s="23"/>
      <c r="M27" s="24"/>
      <c r="N27" s="24"/>
      <c r="O27" s="24"/>
      <c r="P27" s="28"/>
      <c r="Q27" s="48"/>
    </row>
    <row r="28" spans="1:18" ht="25.5" customHeight="1">
      <c r="A28" s="43">
        <f>A25+1</f>
        <v>21</v>
      </c>
      <c r="B28" s="49">
        <v>28</v>
      </c>
      <c r="C28" s="4" t="s">
        <v>57</v>
      </c>
      <c r="D28" s="32">
        <v>708</v>
      </c>
      <c r="E28" s="52">
        <f aca="true" t="shared" si="9" ref="E28:E37">D28/3.452</f>
        <v>205.09849362688297</v>
      </c>
      <c r="F28" s="52">
        <v>104</v>
      </c>
      <c r="G28" s="17">
        <f>(D28-F28)/F28</f>
        <v>5.8076923076923075</v>
      </c>
      <c r="H28" s="32">
        <v>71</v>
      </c>
      <c r="I28" s="31">
        <v>1</v>
      </c>
      <c r="J28" s="29">
        <f aca="true" t="shared" si="10" ref="J28:J37">H28/I28</f>
        <v>71</v>
      </c>
      <c r="K28" s="31">
        <v>1</v>
      </c>
      <c r="L28" s="52">
        <v>21</v>
      </c>
      <c r="M28" s="32">
        <v>1384245.2</v>
      </c>
      <c r="N28" s="32">
        <v>107253</v>
      </c>
      <c r="O28" s="52">
        <f aca="true" t="shared" si="11" ref="O28:O37">M28/3.452</f>
        <v>400998.03012746235</v>
      </c>
      <c r="P28" s="53">
        <v>40990</v>
      </c>
      <c r="Q28" s="38" t="s">
        <v>55</v>
      </c>
      <c r="R28" s="15"/>
    </row>
    <row r="29" spans="1:18" ht="25.5" customHeight="1">
      <c r="A29" s="43">
        <f aca="true" t="shared" si="12" ref="A29:A37">A28+1</f>
        <v>22</v>
      </c>
      <c r="B29" s="49">
        <v>24</v>
      </c>
      <c r="C29" s="4" t="s">
        <v>52</v>
      </c>
      <c r="D29" s="32">
        <v>684</v>
      </c>
      <c r="E29" s="52">
        <f t="shared" si="9"/>
        <v>198.1460023174971</v>
      </c>
      <c r="F29" s="52">
        <v>273</v>
      </c>
      <c r="G29" s="17">
        <f>(D29-F29)/F29</f>
        <v>1.5054945054945055</v>
      </c>
      <c r="H29" s="32">
        <v>114</v>
      </c>
      <c r="I29" s="31">
        <v>12</v>
      </c>
      <c r="J29" s="29">
        <f t="shared" si="10"/>
        <v>9.5</v>
      </c>
      <c r="K29" s="31">
        <v>2</v>
      </c>
      <c r="L29" s="52">
        <v>101</v>
      </c>
      <c r="M29" s="31">
        <v>314283</v>
      </c>
      <c r="N29" s="31">
        <v>32979</v>
      </c>
      <c r="O29" s="52">
        <f t="shared" si="11"/>
        <v>91043.74275782156</v>
      </c>
      <c r="P29" s="53">
        <v>40797</v>
      </c>
      <c r="Q29" s="58" t="s">
        <v>30</v>
      </c>
      <c r="R29" s="15"/>
    </row>
    <row r="30" spans="1:18" ht="51">
      <c r="A30" s="43">
        <f t="shared" si="12"/>
        <v>23</v>
      </c>
      <c r="B30" s="49" t="s">
        <v>11</v>
      </c>
      <c r="C30" s="4" t="s">
        <v>9</v>
      </c>
      <c r="D30" s="32">
        <v>502</v>
      </c>
      <c r="E30" s="52">
        <f t="shared" si="9"/>
        <v>145.42294322132096</v>
      </c>
      <c r="F30" s="52" t="s">
        <v>11</v>
      </c>
      <c r="G30" s="17" t="s">
        <v>11</v>
      </c>
      <c r="H30" s="32">
        <v>42</v>
      </c>
      <c r="I30" s="31">
        <v>1</v>
      </c>
      <c r="J30" s="29">
        <f t="shared" si="10"/>
        <v>42</v>
      </c>
      <c r="K30" s="31">
        <v>1</v>
      </c>
      <c r="L30" s="52">
        <v>34</v>
      </c>
      <c r="M30" s="32">
        <v>1598771</v>
      </c>
      <c r="N30" s="32">
        <v>97678</v>
      </c>
      <c r="O30" s="52">
        <f t="shared" si="11"/>
        <v>463143.3951332561</v>
      </c>
      <c r="P30" s="53">
        <v>41264</v>
      </c>
      <c r="Q30" s="38" t="s">
        <v>10</v>
      </c>
      <c r="R30" s="15"/>
    </row>
    <row r="31" spans="1:18" ht="25.5" customHeight="1">
      <c r="A31" s="43">
        <f t="shared" si="12"/>
        <v>24</v>
      </c>
      <c r="B31" s="49">
        <v>19</v>
      </c>
      <c r="C31" s="4" t="s">
        <v>45</v>
      </c>
      <c r="D31" s="32">
        <v>491</v>
      </c>
      <c r="E31" s="52">
        <f t="shared" si="9"/>
        <v>142.2363847045191</v>
      </c>
      <c r="F31" s="52">
        <v>690</v>
      </c>
      <c r="G31" s="17">
        <f>(D31-F31)/F31</f>
        <v>-0.28840579710144926</v>
      </c>
      <c r="H31" s="32">
        <v>82</v>
      </c>
      <c r="I31" s="31">
        <v>9</v>
      </c>
      <c r="J31" s="29">
        <f t="shared" si="10"/>
        <v>9.11111111111111</v>
      </c>
      <c r="K31" s="31">
        <v>2</v>
      </c>
      <c r="L31" s="52">
        <v>7</v>
      </c>
      <c r="M31" s="31">
        <v>282207.3</v>
      </c>
      <c r="N31" s="31">
        <v>17804</v>
      </c>
      <c r="O31" s="52">
        <f t="shared" si="11"/>
        <v>81751.82502896871</v>
      </c>
      <c r="P31" s="53">
        <v>41453</v>
      </c>
      <c r="Q31" s="38" t="s">
        <v>71</v>
      </c>
      <c r="R31" s="15"/>
    </row>
    <row r="32" spans="1:18" ht="25.5" customHeight="1">
      <c r="A32" s="43">
        <f t="shared" si="12"/>
        <v>25</v>
      </c>
      <c r="B32" s="49" t="s">
        <v>20</v>
      </c>
      <c r="C32" s="4" t="s">
        <v>7</v>
      </c>
      <c r="D32" s="32">
        <v>476</v>
      </c>
      <c r="E32" s="52">
        <f t="shared" si="9"/>
        <v>137.89107763615294</v>
      </c>
      <c r="F32" s="52" t="s">
        <v>11</v>
      </c>
      <c r="G32" s="17" t="s">
        <v>11</v>
      </c>
      <c r="H32" s="32">
        <v>64</v>
      </c>
      <c r="I32" s="31">
        <v>8</v>
      </c>
      <c r="J32" s="29">
        <f t="shared" si="10"/>
        <v>8</v>
      </c>
      <c r="K32" s="31">
        <v>2</v>
      </c>
      <c r="L32" s="52">
        <v>2</v>
      </c>
      <c r="M32" s="32">
        <v>560</v>
      </c>
      <c r="N32" s="32">
        <v>70</v>
      </c>
      <c r="O32" s="52">
        <f t="shared" si="11"/>
        <v>162.22479721900348</v>
      </c>
      <c r="P32" s="53">
        <v>41488</v>
      </c>
      <c r="Q32" s="56" t="s">
        <v>8</v>
      </c>
      <c r="R32" s="15"/>
    </row>
    <row r="33" spans="1:18" ht="25.5" customHeight="1">
      <c r="A33" s="43">
        <f t="shared" si="12"/>
        <v>26</v>
      </c>
      <c r="B33" s="49">
        <v>26</v>
      </c>
      <c r="C33" s="4" t="s">
        <v>28</v>
      </c>
      <c r="D33" s="32">
        <v>454</v>
      </c>
      <c r="E33" s="52">
        <f t="shared" si="9"/>
        <v>131.51796060254924</v>
      </c>
      <c r="F33" s="52">
        <v>230</v>
      </c>
      <c r="G33" s="17">
        <f aca="true" t="shared" si="13" ref="G33:G38">(D33-F33)/F33</f>
        <v>0.9739130434782609</v>
      </c>
      <c r="H33" s="32">
        <v>34</v>
      </c>
      <c r="I33" s="31">
        <v>3</v>
      </c>
      <c r="J33" s="29">
        <f t="shared" si="10"/>
        <v>11.333333333333334</v>
      </c>
      <c r="K33" s="31">
        <v>1</v>
      </c>
      <c r="L33" s="52">
        <v>9</v>
      </c>
      <c r="M33" s="32">
        <v>199382.4</v>
      </c>
      <c r="N33" s="32">
        <v>15742</v>
      </c>
      <c r="O33" s="52">
        <f t="shared" si="11"/>
        <v>57758.516801854</v>
      </c>
      <c r="P33" s="53">
        <v>41439</v>
      </c>
      <c r="Q33" s="38" t="s">
        <v>55</v>
      </c>
      <c r="R33" s="15"/>
    </row>
    <row r="34" spans="1:18" ht="25.5" customHeight="1">
      <c r="A34" s="43">
        <f t="shared" si="12"/>
        <v>27</v>
      </c>
      <c r="B34" s="49">
        <v>29</v>
      </c>
      <c r="C34" s="4" t="s">
        <v>15</v>
      </c>
      <c r="D34" s="32">
        <v>384</v>
      </c>
      <c r="E34" s="52">
        <f t="shared" si="9"/>
        <v>111.23986095017382</v>
      </c>
      <c r="F34" s="52">
        <v>102</v>
      </c>
      <c r="G34" s="17">
        <f t="shared" si="13"/>
        <v>2.764705882352941</v>
      </c>
      <c r="H34" s="32">
        <v>30</v>
      </c>
      <c r="I34" s="31">
        <v>4</v>
      </c>
      <c r="J34" s="29">
        <f t="shared" si="10"/>
        <v>7.5</v>
      </c>
      <c r="K34" s="31">
        <v>1</v>
      </c>
      <c r="L34" s="52"/>
      <c r="M34" s="32">
        <v>28804</v>
      </c>
      <c r="N34" s="32">
        <v>2496</v>
      </c>
      <c r="O34" s="52">
        <f t="shared" si="11"/>
        <v>8344.1483198146</v>
      </c>
      <c r="P34" s="53">
        <v>41369</v>
      </c>
      <c r="Q34" s="38" t="s">
        <v>16</v>
      </c>
      <c r="R34" s="15"/>
    </row>
    <row r="35" spans="1:18" ht="25.5" customHeight="1">
      <c r="A35" s="43">
        <f t="shared" si="12"/>
        <v>28</v>
      </c>
      <c r="B35" s="49">
        <v>22</v>
      </c>
      <c r="C35" s="55" t="s">
        <v>82</v>
      </c>
      <c r="D35" s="32">
        <v>368</v>
      </c>
      <c r="E35" s="52">
        <f t="shared" si="9"/>
        <v>106.60486674391657</v>
      </c>
      <c r="F35" s="52">
        <v>299</v>
      </c>
      <c r="G35" s="17">
        <f t="shared" si="13"/>
        <v>0.23076923076923078</v>
      </c>
      <c r="H35" s="32">
        <v>64</v>
      </c>
      <c r="I35" s="31">
        <v>11</v>
      </c>
      <c r="J35" s="29">
        <f t="shared" si="10"/>
        <v>5.818181818181818</v>
      </c>
      <c r="K35" s="31">
        <v>2</v>
      </c>
      <c r="L35" s="52">
        <v>86</v>
      </c>
      <c r="M35" s="32">
        <v>2185743.5</v>
      </c>
      <c r="N35" s="32">
        <v>158321</v>
      </c>
      <c r="O35" s="52">
        <f t="shared" si="11"/>
        <v>633181.7786790266</v>
      </c>
      <c r="P35" s="53">
        <v>40900</v>
      </c>
      <c r="Q35" s="56" t="s">
        <v>83</v>
      </c>
      <c r="R35" s="15"/>
    </row>
    <row r="36" spans="1:18" ht="25.5" customHeight="1">
      <c r="A36" s="43">
        <f t="shared" si="12"/>
        <v>29</v>
      </c>
      <c r="B36" s="49">
        <v>25</v>
      </c>
      <c r="C36" s="4" t="s">
        <v>84</v>
      </c>
      <c r="D36" s="31">
        <v>288</v>
      </c>
      <c r="E36" s="52">
        <f t="shared" si="9"/>
        <v>83.42989571263035</v>
      </c>
      <c r="F36" s="52">
        <v>258</v>
      </c>
      <c r="G36" s="17">
        <f t="shared" si="13"/>
        <v>0.11627906976744186</v>
      </c>
      <c r="H36" s="31">
        <v>52</v>
      </c>
      <c r="I36" s="57">
        <v>5</v>
      </c>
      <c r="J36" s="29">
        <f t="shared" si="10"/>
        <v>10.4</v>
      </c>
      <c r="K36" s="31">
        <v>1</v>
      </c>
      <c r="L36" s="52">
        <v>9</v>
      </c>
      <c r="M36" s="31">
        <v>250721.4</v>
      </c>
      <c r="N36" s="31">
        <v>19611</v>
      </c>
      <c r="O36" s="52">
        <f t="shared" si="11"/>
        <v>72630.76477404403</v>
      </c>
      <c r="P36" s="53">
        <v>41439</v>
      </c>
      <c r="Q36" s="38" t="s">
        <v>14</v>
      </c>
      <c r="R36" s="15"/>
    </row>
    <row r="37" spans="1:18" ht="25.5" customHeight="1">
      <c r="A37" s="43">
        <f t="shared" si="12"/>
        <v>30</v>
      </c>
      <c r="B37" s="49">
        <v>23</v>
      </c>
      <c r="C37" s="4" t="s">
        <v>21</v>
      </c>
      <c r="D37" s="32">
        <v>264</v>
      </c>
      <c r="E37" s="52">
        <f t="shared" si="9"/>
        <v>76.47740440324449</v>
      </c>
      <c r="F37" s="52">
        <v>294</v>
      </c>
      <c r="G37" s="17">
        <f t="shared" si="13"/>
        <v>-0.10204081632653061</v>
      </c>
      <c r="H37" s="32">
        <v>33</v>
      </c>
      <c r="I37" s="31">
        <v>6</v>
      </c>
      <c r="J37" s="29">
        <f t="shared" si="10"/>
        <v>5.5</v>
      </c>
      <c r="K37" s="31">
        <v>1</v>
      </c>
      <c r="L37" s="52"/>
      <c r="M37" s="31">
        <v>44699</v>
      </c>
      <c r="N37" s="31">
        <v>3368</v>
      </c>
      <c r="O37" s="52">
        <f t="shared" si="11"/>
        <v>12948.72537659328</v>
      </c>
      <c r="P37" s="53">
        <v>41369</v>
      </c>
      <c r="Q37" s="38" t="s">
        <v>22</v>
      </c>
      <c r="R37" s="15"/>
    </row>
    <row r="38" spans="1:17" ht="27" customHeight="1">
      <c r="A38" s="43"/>
      <c r="B38" s="49"/>
      <c r="C38" s="12" t="s">
        <v>60</v>
      </c>
      <c r="D38" s="13">
        <f>SUM(D28:D37)+D26</f>
        <v>925300.5</v>
      </c>
      <c r="E38" s="13">
        <f>SUM(E28:E37)+E26</f>
        <v>268047.6535341831</v>
      </c>
      <c r="F38" s="13">
        <v>639183</v>
      </c>
      <c r="G38" s="14">
        <f t="shared" si="13"/>
        <v>0.44763002144925634</v>
      </c>
      <c r="H38" s="13">
        <f>SUM(H28:H37)+H26</f>
        <v>66288</v>
      </c>
      <c r="I38" s="13"/>
      <c r="J38" s="33"/>
      <c r="K38" s="35"/>
      <c r="L38" s="33"/>
      <c r="M38" s="36"/>
      <c r="N38" s="36"/>
      <c r="O38" s="36"/>
      <c r="P38" s="37"/>
      <c r="Q38" s="46"/>
    </row>
    <row r="39" spans="1:17" ht="12" customHeight="1">
      <c r="A39" s="47"/>
      <c r="B39" s="51"/>
      <c r="C39" s="9"/>
      <c r="D39" s="10"/>
      <c r="E39" s="10"/>
      <c r="F39" s="10"/>
      <c r="G39" s="22"/>
      <c r="H39" s="21"/>
      <c r="I39" s="23"/>
      <c r="J39" s="23"/>
      <c r="K39" s="34"/>
      <c r="L39" s="23"/>
      <c r="M39" s="24"/>
      <c r="N39" s="24"/>
      <c r="O39" s="24"/>
      <c r="P39" s="11"/>
      <c r="Q39" s="48"/>
    </row>
    <row r="40" spans="1:18" ht="25.5" customHeight="1">
      <c r="A40" s="43">
        <f>A37+1</f>
        <v>31</v>
      </c>
      <c r="B40" s="49">
        <v>30</v>
      </c>
      <c r="C40" s="4" t="s">
        <v>61</v>
      </c>
      <c r="D40" s="32">
        <v>164</v>
      </c>
      <c r="E40" s="52">
        <f aca="true" t="shared" si="14" ref="E40:E45">D40/3.452</f>
        <v>47.50869061413673</v>
      </c>
      <c r="F40" s="52">
        <v>102</v>
      </c>
      <c r="G40" s="17">
        <f>(D40-F40)/F40</f>
        <v>0.6078431372549019</v>
      </c>
      <c r="H40" s="32">
        <v>12</v>
      </c>
      <c r="I40" s="31">
        <v>2</v>
      </c>
      <c r="J40" s="29">
        <f aca="true" t="shared" si="15" ref="J40:J45">H40/I40</f>
        <v>6</v>
      </c>
      <c r="K40" s="31">
        <v>1</v>
      </c>
      <c r="L40" s="52"/>
      <c r="M40" s="32">
        <v>15286.5</v>
      </c>
      <c r="N40" s="32">
        <v>1457</v>
      </c>
      <c r="O40" s="52">
        <f aca="true" t="shared" si="16" ref="O40:O45">M40/3.452</f>
        <v>4428.302433371959</v>
      </c>
      <c r="P40" s="53">
        <v>41383</v>
      </c>
      <c r="Q40" s="38" t="s">
        <v>62</v>
      </c>
      <c r="R40" s="15"/>
    </row>
    <row r="41" spans="1:18" ht="25.5" customHeight="1">
      <c r="A41" s="43">
        <f>A40+1</f>
        <v>32</v>
      </c>
      <c r="B41" s="49" t="s">
        <v>20</v>
      </c>
      <c r="C41" s="4" t="s">
        <v>1</v>
      </c>
      <c r="D41" s="32">
        <v>132</v>
      </c>
      <c r="E41" s="52">
        <f t="shared" si="14"/>
        <v>38.238702201622246</v>
      </c>
      <c r="F41" s="52" t="s">
        <v>11</v>
      </c>
      <c r="G41" s="17" t="s">
        <v>11</v>
      </c>
      <c r="H41" s="32">
        <v>22</v>
      </c>
      <c r="I41" s="31">
        <v>6</v>
      </c>
      <c r="J41" s="29">
        <f t="shared" si="15"/>
        <v>3.6666666666666665</v>
      </c>
      <c r="K41" s="31">
        <v>1</v>
      </c>
      <c r="L41" s="52">
        <v>53</v>
      </c>
      <c r="M41" s="32">
        <v>895207.98</v>
      </c>
      <c r="N41" s="32">
        <v>72088</v>
      </c>
      <c r="O41" s="52">
        <f t="shared" si="16"/>
        <v>259330.23754345305</v>
      </c>
      <c r="P41" s="54">
        <v>41131</v>
      </c>
      <c r="Q41" s="38" t="s">
        <v>2</v>
      </c>
      <c r="R41" s="15"/>
    </row>
    <row r="42" spans="1:18" ht="25.5" customHeight="1">
      <c r="A42" s="43">
        <f>A41+1</f>
        <v>33</v>
      </c>
      <c r="B42" s="49">
        <v>27</v>
      </c>
      <c r="C42" s="4" t="s">
        <v>17</v>
      </c>
      <c r="D42" s="32">
        <v>150</v>
      </c>
      <c r="E42" s="52">
        <f t="shared" si="14"/>
        <v>43.45307068366164</v>
      </c>
      <c r="F42" s="52">
        <v>108</v>
      </c>
      <c r="G42" s="17">
        <f>(D42-F42)/F42</f>
        <v>0.3888888888888889</v>
      </c>
      <c r="H42" s="32">
        <v>25</v>
      </c>
      <c r="I42" s="31">
        <v>6</v>
      </c>
      <c r="J42" s="29">
        <f t="shared" si="15"/>
        <v>4.166666666666667</v>
      </c>
      <c r="K42" s="31">
        <v>1</v>
      </c>
      <c r="L42" s="52">
        <v>74</v>
      </c>
      <c r="M42" s="31">
        <v>833518.3</v>
      </c>
      <c r="N42" s="31">
        <v>67452</v>
      </c>
      <c r="O42" s="52">
        <f t="shared" si="16"/>
        <v>241459.53070683664</v>
      </c>
      <c r="P42" s="54">
        <v>40984</v>
      </c>
      <c r="Q42" s="38" t="s">
        <v>18</v>
      </c>
      <c r="R42" s="15"/>
    </row>
    <row r="43" spans="1:18" ht="25.5" customHeight="1">
      <c r="A43" s="43">
        <f>A42+1</f>
        <v>34</v>
      </c>
      <c r="B43" s="49">
        <v>21</v>
      </c>
      <c r="C43" s="4" t="s">
        <v>67</v>
      </c>
      <c r="D43" s="32">
        <v>27</v>
      </c>
      <c r="E43" s="52">
        <f t="shared" si="14"/>
        <v>7.821552723059097</v>
      </c>
      <c r="F43" s="52">
        <v>356</v>
      </c>
      <c r="G43" s="17">
        <f>(D43-F43)/F43</f>
        <v>-0.9241573033707865</v>
      </c>
      <c r="H43" s="32">
        <v>5</v>
      </c>
      <c r="I43" s="31">
        <v>1</v>
      </c>
      <c r="J43" s="29">
        <f t="shared" si="15"/>
        <v>5</v>
      </c>
      <c r="K43" s="31">
        <v>1</v>
      </c>
      <c r="L43" s="52">
        <v>36</v>
      </c>
      <c r="M43" s="31">
        <v>682354.04</v>
      </c>
      <c r="N43" s="31">
        <v>54844</v>
      </c>
      <c r="O43" s="52">
        <f t="shared" si="16"/>
        <v>197669.1888760139</v>
      </c>
      <c r="P43" s="54">
        <v>41243</v>
      </c>
      <c r="Q43" s="38" t="s">
        <v>66</v>
      </c>
      <c r="R43" s="15"/>
    </row>
    <row r="44" spans="1:18" ht="25.5" customHeight="1">
      <c r="A44" s="43">
        <f>A43+1</f>
        <v>35</v>
      </c>
      <c r="B44" s="49" t="s">
        <v>20</v>
      </c>
      <c r="C44" s="4" t="s">
        <v>3</v>
      </c>
      <c r="D44" s="32">
        <v>27</v>
      </c>
      <c r="E44" s="52">
        <f t="shared" si="14"/>
        <v>7.821552723059097</v>
      </c>
      <c r="F44" s="52" t="s">
        <v>11</v>
      </c>
      <c r="G44" s="17" t="s">
        <v>11</v>
      </c>
      <c r="H44" s="32">
        <v>5</v>
      </c>
      <c r="I44" s="31">
        <v>1</v>
      </c>
      <c r="J44" s="29">
        <f t="shared" si="15"/>
        <v>5</v>
      </c>
      <c r="K44" s="31">
        <v>1</v>
      </c>
      <c r="L44" s="52">
        <v>61</v>
      </c>
      <c r="M44" s="31">
        <v>1857612.08</v>
      </c>
      <c r="N44" s="31">
        <v>147730</v>
      </c>
      <c r="O44" s="52">
        <f t="shared" si="16"/>
        <v>538126.3267670915</v>
      </c>
      <c r="P44" s="54">
        <v>41075</v>
      </c>
      <c r="Q44" s="38" t="s">
        <v>6</v>
      </c>
      <c r="R44" s="15"/>
    </row>
    <row r="45" spans="1:18" ht="25.5" customHeight="1">
      <c r="A45" s="43">
        <f>A44+1</f>
        <v>36</v>
      </c>
      <c r="B45" s="49" t="s">
        <v>4</v>
      </c>
      <c r="C45" s="59" t="s">
        <v>5</v>
      </c>
      <c r="D45" s="32">
        <v>16</v>
      </c>
      <c r="E45" s="52">
        <f t="shared" si="14"/>
        <v>4.634994206257242</v>
      </c>
      <c r="F45" s="52" t="s">
        <v>11</v>
      </c>
      <c r="G45" s="17" t="s">
        <v>11</v>
      </c>
      <c r="H45" s="32">
        <v>3</v>
      </c>
      <c r="I45" s="31">
        <v>1</v>
      </c>
      <c r="J45" s="29">
        <f t="shared" si="15"/>
        <v>3</v>
      </c>
      <c r="K45" s="31">
        <v>1</v>
      </c>
      <c r="L45" s="52">
        <v>180</v>
      </c>
      <c r="M45" s="31">
        <v>1328957.8</v>
      </c>
      <c r="N45" s="31">
        <v>97250</v>
      </c>
      <c r="O45" s="52">
        <f t="shared" si="16"/>
        <v>384981.9814600232</v>
      </c>
      <c r="P45" s="60">
        <v>40242</v>
      </c>
      <c r="Q45" s="61" t="s">
        <v>30</v>
      </c>
      <c r="R45" s="15"/>
    </row>
    <row r="46" spans="1:17" ht="27" customHeight="1">
      <c r="A46" s="43"/>
      <c r="B46" s="49"/>
      <c r="C46" s="12" t="s">
        <v>81</v>
      </c>
      <c r="D46" s="13">
        <f>SUM(D40:D45)+D38</f>
        <v>925816.5</v>
      </c>
      <c r="E46" s="13">
        <f>SUM(E40:E45)+E38</f>
        <v>268197.1320973349</v>
      </c>
      <c r="F46" s="13">
        <v>639271</v>
      </c>
      <c r="G46" s="14">
        <f>(D46-F46)/F46</f>
        <v>0.44823791474976965</v>
      </c>
      <c r="H46" s="13">
        <f>SUM(H40:H45)+H38</f>
        <v>66360</v>
      </c>
      <c r="I46" s="13"/>
      <c r="J46" s="33"/>
      <c r="K46" s="35"/>
      <c r="L46" s="33"/>
      <c r="M46" s="36"/>
      <c r="N46" s="36"/>
      <c r="O46" s="36"/>
      <c r="P46" s="37"/>
      <c r="Q46" s="46"/>
    </row>
    <row r="47" spans="1:17" ht="12" customHeight="1">
      <c r="A47" s="47"/>
      <c r="B47" s="51"/>
      <c r="C47" s="9"/>
      <c r="D47" s="10"/>
      <c r="E47" s="10"/>
      <c r="F47" s="10"/>
      <c r="G47" s="22"/>
      <c r="H47" s="21"/>
      <c r="I47" s="23"/>
      <c r="J47" s="23"/>
      <c r="K47" s="34"/>
      <c r="L47" s="23"/>
      <c r="M47" s="24"/>
      <c r="N47" s="24"/>
      <c r="O47" s="24"/>
      <c r="P47" s="11"/>
      <c r="Q47" s="48"/>
    </row>
  </sheetData>
  <sheetProtection/>
  <printOptions/>
  <pageMargins left="0.35433070866141736" right="0.35433070866141736" top="0.3937007874015748" bottom="0.3937007874015748" header="0.5118110236220472" footer="0.5118110236220472"/>
  <pageSetup fitToHeight="2" fitToWidth="1" horizontalDpi="600" verticalDpi="600"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GTECH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EPUKSTA</dc:creator>
  <cp:keywords/>
  <dc:description/>
  <cp:lastModifiedBy>FNE1</cp:lastModifiedBy>
  <cp:lastPrinted>2011-08-12T18:36:21Z</cp:lastPrinted>
  <dcterms:created xsi:type="dcterms:W3CDTF">2001-12-28T12:53:09Z</dcterms:created>
  <dcterms:modified xsi:type="dcterms:W3CDTF">2013-08-16T13:42:52Z</dcterms:modified>
  <cp:category/>
  <cp:version/>
  <cp:contentType/>
  <cp:contentStatus/>
</cp:coreProperties>
</file>