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940" windowWidth="25500" windowHeight="7020" tabRatio="601" activeTab="0"/>
  </bookViews>
  <sheets>
    <sheet name="Rugpjūčio 30 - rugsėjo 5 d." sheetId="1" r:id="rId1"/>
  </sheets>
  <definedNames/>
  <calcPr fullCalcOnLoad="1"/>
</workbook>
</file>

<file path=xl/sharedStrings.xml><?xml version="1.0" encoding="utf-8"?>
<sst xmlns="http://schemas.openxmlformats.org/spreadsheetml/2006/main" count="121" uniqueCount="81">
  <si>
    <t>Forum Cinemas /
Universal</t>
  </si>
  <si>
    <t>Bjaurusis aš 2
(Despicable Me 2)</t>
  </si>
  <si>
    <t>ACME Film</t>
  </si>
  <si>
    <t>Rizikinga erzinti diedukus 2
(RED 2)</t>
  </si>
  <si>
    <t>Forum Cinemas /
Paramount</t>
  </si>
  <si>
    <t>-</t>
  </si>
  <si>
    <t>Ernis
(The Wolverine)</t>
  </si>
  <si>
    <t>Vienas šūvis. Dvi kulkos
(The Heat)</t>
  </si>
  <si>
    <t>Pilnos rankos pistoletų
(Una Pistola el cada mano / A Gun in Each Hand)</t>
  </si>
  <si>
    <t>A-One Films</t>
  </si>
  <si>
    <t>Gėlėti sapnai
(Mood Indigo)</t>
  </si>
  <si>
    <t>ACME Film</t>
  </si>
  <si>
    <t>Eliziejus
(Elysium)</t>
  </si>
  <si>
    <t>ACME Film /
Sony</t>
  </si>
  <si>
    <t>Forum Cinemas /
WDSMPI</t>
  </si>
  <si>
    <t>Forum Cinemas /
WDSMPI</t>
  </si>
  <si>
    <t>Vienišas klajūnas
(The Lone Ranger)</t>
  </si>
  <si>
    <t>Best Film</t>
  </si>
  <si>
    <t>Paslaptinga karalystė
(Epic)</t>
  </si>
  <si>
    <t>Theatrical Film Distribution /
20th Century Fox</t>
  </si>
  <si>
    <t>Smurfai 2
(Smurfs 2)</t>
  </si>
  <si>
    <t>-</t>
  </si>
  <si>
    <t>Monstrų universitetas
(Monsters University)</t>
  </si>
  <si>
    <t>Rugpjūčio 30 - rugsėjo 5 d. Lietuvos kino teatruose rodytų filmų top-40</t>
  </si>
  <si>
    <t>N</t>
  </si>
  <si>
    <t>Išvarymas
(Conjuring)</t>
  </si>
  <si>
    <t>One direction: Tai mes
(One direction: This is Us)</t>
  </si>
  <si>
    <t>ACME Film</t>
  </si>
  <si>
    <t>Laiškai Sofijai
(Letters to Sofia)</t>
  </si>
  <si>
    <t>Ranka rankon
(Main dans la main / Hand in Hand)</t>
  </si>
  <si>
    <t>Mirties įrankiai: Kaulų miestas
(Mortal Instruments: City of Bones)</t>
  </si>
  <si>
    <t>Nebrendylos 2
(Grown ups 2)</t>
  </si>
  <si>
    <t>Meilė
(L'Amour / Love)</t>
  </si>
  <si>
    <t>Planetos filmai</t>
  </si>
  <si>
    <t>ROJUS: Meilė
(PARADISE: Love)</t>
  </si>
  <si>
    <t>Planetos filmai</t>
  </si>
  <si>
    <t>ROJUS: Tikėjimas
(PARADISE: Faith)</t>
  </si>
  <si>
    <t>ROJUS: Viltis
(PARADISE: Hope)</t>
  </si>
  <si>
    <t>ACME Film /
Sony</t>
  </si>
  <si>
    <t xml:space="preserve">Bendros
pajamos 
(Lt) </t>
  </si>
  <si>
    <t>Theatrical Film Distribution /
20th Century Fox</t>
  </si>
  <si>
    <t>Bendras 
žiūrovų
sk.</t>
  </si>
  <si>
    <t>Krudžiai
(Croods)</t>
  </si>
  <si>
    <t>Premjeros 
data</t>
  </si>
  <si>
    <t>VISO (top20):</t>
  </si>
  <si>
    <t>VISO (top30):</t>
  </si>
  <si>
    <t>Žiūrovų lanko-mumo vidurkis</t>
  </si>
  <si>
    <t xml:space="preserve">Platintojas </t>
  </si>
  <si>
    <t>Samsara</t>
  </si>
  <si>
    <t xml:space="preserve">Seansų 
sk. </t>
  </si>
  <si>
    <t>Kopijų 
sk.</t>
  </si>
  <si>
    <t>Didysis Getsbis
(The Great Gatsby)</t>
  </si>
  <si>
    <t>ACME Film /
Warner Bros.</t>
  </si>
  <si>
    <t>Bendros
pajamos
(Eur)</t>
  </si>
  <si>
    <t>Filmas</t>
  </si>
  <si>
    <t>Pakitimas</t>
  </si>
  <si>
    <t>Pasaulinis karas Z
(World War Z)</t>
  </si>
  <si>
    <t>Rodymo 
savaitė</t>
  </si>
  <si>
    <t>VISO (top10):</t>
  </si>
  <si>
    <t>VISO:</t>
  </si>
  <si>
    <t>Rugpjūčio
23 - 29 d. 
pajamos
(Lt)</t>
  </si>
  <si>
    <t>Rugpjūčio 30 -
rugsėjo 5 d. 
pajamos
(Lt)</t>
  </si>
  <si>
    <t>Rugpjūčio 30 -
rugsėjo 5 d.
žiūrovų
sk.</t>
  </si>
  <si>
    <t>Rugpjūčio 30 -
rugsėjo 5 d.
pajamos
(Eur)</t>
  </si>
  <si>
    <t>-</t>
  </si>
  <si>
    <t>Apgaulės meistrai
(Now You See Me)</t>
  </si>
  <si>
    <t>Ką išdarinėja vyrai
(Chto tvorjat muzchini)</t>
  </si>
  <si>
    <t>Vėžliuko Semio nuotykiai 2
(Samy's Adventures 2)</t>
  </si>
  <si>
    <t>ACME Film</t>
  </si>
  <si>
    <t>Valentinas vienas
(Valentine Alone)</t>
  </si>
  <si>
    <t>Madagaskaras 3
(Madagascar 3: Europe's Most Wanted)</t>
  </si>
  <si>
    <t>Mikė Pūkuotukas
(Winnie the Pooh)</t>
  </si>
  <si>
    <t>Ozas: didingas ir galingas
(Oz. The Great and Powerful)</t>
  </si>
  <si>
    <t>Forum Cinemas /
WDSMPI</t>
  </si>
  <si>
    <t>N</t>
  </si>
  <si>
    <t>2 Ginklai
(2 Guns)</t>
  </si>
  <si>
    <t>Smūgis žemiau juostos
(Kick-Ass 2)</t>
  </si>
  <si>
    <t>Forum Cinemas /
Universal</t>
  </si>
  <si>
    <t>Forum Cinemas /
Paramount</t>
  </si>
  <si>
    <t>Prieš vidurnaktį
(Before Midnight)</t>
  </si>
  <si>
    <t>ACME Film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</si>
</sst>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@"/>
    <numFmt numFmtId="211" formatCode="0.0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10" fontId="4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zoomScalePageLayoutView="0" workbookViewId="0" topLeftCell="A22">
      <selection activeCell="F32" sqref="F32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5" width="14.7109375" style="3" bestFit="1" customWidth="1"/>
    <col min="6" max="6" width="11.00390625" style="3" bestFit="1" customWidth="1"/>
    <col min="7" max="7" width="10.8515625" style="3" bestFit="1" customWidth="1"/>
    <col min="8" max="8" width="14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23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54</v>
      </c>
      <c r="D3" s="41" t="s">
        <v>61</v>
      </c>
      <c r="E3" s="41" t="s">
        <v>63</v>
      </c>
      <c r="F3" s="41" t="s">
        <v>60</v>
      </c>
      <c r="G3" s="41" t="s">
        <v>55</v>
      </c>
      <c r="H3" s="41" t="s">
        <v>62</v>
      </c>
      <c r="I3" s="41" t="s">
        <v>49</v>
      </c>
      <c r="J3" s="41" t="s">
        <v>46</v>
      </c>
      <c r="K3" s="41" t="s">
        <v>50</v>
      </c>
      <c r="L3" s="41" t="s">
        <v>57</v>
      </c>
      <c r="M3" s="41" t="s">
        <v>39</v>
      </c>
      <c r="N3" s="41" t="s">
        <v>41</v>
      </c>
      <c r="O3" s="41" t="s">
        <v>53</v>
      </c>
      <c r="P3" s="41" t="s">
        <v>43</v>
      </c>
      <c r="Q3" s="42" t="s">
        <v>47</v>
      </c>
    </row>
    <row r="4" spans="1:18" ht="25.5" customHeight="1">
      <c r="A4" s="43">
        <v>1</v>
      </c>
      <c r="B4" s="49">
        <v>1</v>
      </c>
      <c r="C4" s="4" t="s">
        <v>22</v>
      </c>
      <c r="D4" s="31">
        <v>209994</v>
      </c>
      <c r="E4" s="52">
        <f>D4/3.452</f>
        <v>60832.56083429896</v>
      </c>
      <c r="F4" s="52">
        <v>293618.5</v>
      </c>
      <c r="G4" s="17">
        <f>(D4-F4)/F4</f>
        <v>-0.2848066453578368</v>
      </c>
      <c r="H4" s="31">
        <v>16499</v>
      </c>
      <c r="I4" s="31">
        <v>404</v>
      </c>
      <c r="J4" s="29">
        <f>H4/I4</f>
        <v>40.83910891089109</v>
      </c>
      <c r="K4" s="31">
        <v>20</v>
      </c>
      <c r="L4" s="52">
        <v>2</v>
      </c>
      <c r="M4" s="31">
        <v>505095.5</v>
      </c>
      <c r="N4" s="31">
        <v>41822</v>
      </c>
      <c r="O4" s="52">
        <f>M4/3.452</f>
        <v>146319.6697566628</v>
      </c>
      <c r="P4" s="54">
        <v>41509</v>
      </c>
      <c r="Q4" s="38" t="s">
        <v>15</v>
      </c>
      <c r="R4" s="15"/>
    </row>
    <row r="5" spans="1:18" ht="25.5" customHeight="1">
      <c r="A5" s="43">
        <v>2</v>
      </c>
      <c r="B5" s="49" t="s">
        <v>24</v>
      </c>
      <c r="C5" s="4" t="s">
        <v>28</v>
      </c>
      <c r="D5" s="32">
        <v>114170</v>
      </c>
      <c r="E5" s="52">
        <f>D5/3.452</f>
        <v>33073.58053302433</v>
      </c>
      <c r="F5" s="52" t="s">
        <v>21</v>
      </c>
      <c r="G5" s="17" t="s">
        <v>64</v>
      </c>
      <c r="H5" s="32">
        <v>9477</v>
      </c>
      <c r="I5" s="31">
        <v>245</v>
      </c>
      <c r="J5" s="29">
        <v>10</v>
      </c>
      <c r="K5" s="31">
        <v>10</v>
      </c>
      <c r="L5" s="52">
        <v>1</v>
      </c>
      <c r="M5" s="31">
        <v>115620</v>
      </c>
      <c r="N5" s="31">
        <v>9575</v>
      </c>
      <c r="O5" s="52">
        <f>M5/3.452</f>
        <v>33493.6268829664</v>
      </c>
      <c r="P5" s="54">
        <v>41516</v>
      </c>
      <c r="Q5" s="38" t="s">
        <v>27</v>
      </c>
      <c r="R5" s="15"/>
    </row>
    <row r="6" spans="1:18" ht="25.5" customHeight="1">
      <c r="A6" s="43">
        <v>3</v>
      </c>
      <c r="B6" s="49">
        <v>2</v>
      </c>
      <c r="C6" s="4" t="s">
        <v>25</v>
      </c>
      <c r="D6" s="32">
        <v>98325</v>
      </c>
      <c r="E6" s="52">
        <f aca="true" t="shared" si="0" ref="E6:E12">D6/3.452</f>
        <v>28483.48783314021</v>
      </c>
      <c r="F6" s="52">
        <v>175868</v>
      </c>
      <c r="G6" s="17">
        <f>(D6-F6)/F6</f>
        <v>-0.44091591420838355</v>
      </c>
      <c r="H6" s="32">
        <v>7447</v>
      </c>
      <c r="I6" s="31">
        <v>145</v>
      </c>
      <c r="J6" s="29">
        <f aca="true" t="shared" si="1" ref="J6:J13">H6/I6</f>
        <v>51.358620689655176</v>
      </c>
      <c r="K6" s="31">
        <v>8</v>
      </c>
      <c r="L6" s="52">
        <v>2</v>
      </c>
      <c r="M6" s="31">
        <v>274193</v>
      </c>
      <c r="N6" s="31">
        <v>21992</v>
      </c>
      <c r="O6" s="52">
        <f aca="true" t="shared" si="2" ref="O6:O12">M6/3.452</f>
        <v>79430.18539976825</v>
      </c>
      <c r="P6" s="54">
        <v>41509</v>
      </c>
      <c r="Q6" s="38" t="s">
        <v>52</v>
      </c>
      <c r="R6" s="15"/>
    </row>
    <row r="7" spans="1:18" ht="25.5" customHeight="1">
      <c r="A7" s="43">
        <f aca="true" t="shared" si="3" ref="A7:A13">A6+1</f>
        <v>4</v>
      </c>
      <c r="B7" s="49" t="s">
        <v>74</v>
      </c>
      <c r="C7" s="4" t="s">
        <v>75</v>
      </c>
      <c r="D7" s="32">
        <v>81811</v>
      </c>
      <c r="E7" s="52">
        <f>D7/3.452</f>
        <v>23699.594438006952</v>
      </c>
      <c r="F7" s="52" t="s">
        <v>21</v>
      </c>
      <c r="G7" s="17" t="s">
        <v>64</v>
      </c>
      <c r="H7" s="32">
        <v>6306</v>
      </c>
      <c r="I7" s="31">
        <v>218</v>
      </c>
      <c r="J7" s="29">
        <f t="shared" si="1"/>
        <v>28.926605504587155</v>
      </c>
      <c r="K7" s="31">
        <v>10</v>
      </c>
      <c r="L7" s="52">
        <v>1</v>
      </c>
      <c r="M7" s="31">
        <v>81811</v>
      </c>
      <c r="N7" s="31">
        <v>6306</v>
      </c>
      <c r="O7" s="52">
        <f t="shared" si="2"/>
        <v>23699.594438006952</v>
      </c>
      <c r="P7" s="54">
        <v>41515</v>
      </c>
      <c r="Q7" s="38" t="s">
        <v>38</v>
      </c>
      <c r="R7" s="15"/>
    </row>
    <row r="8" spans="1:18" ht="25.5" customHeight="1">
      <c r="A8" s="43">
        <f t="shared" si="3"/>
        <v>5</v>
      </c>
      <c r="B8" s="49" t="s">
        <v>24</v>
      </c>
      <c r="C8" s="4" t="s">
        <v>26</v>
      </c>
      <c r="D8" s="32">
        <v>49924.5</v>
      </c>
      <c r="E8" s="52">
        <f>D8/3.452</f>
        <v>14462.485515643106</v>
      </c>
      <c r="F8" s="52">
        <v>71962.5</v>
      </c>
      <c r="G8" s="17">
        <f>(D8-F8)/F8</f>
        <v>-0.30624283480979675</v>
      </c>
      <c r="H8" s="32">
        <v>3296</v>
      </c>
      <c r="I8" s="31">
        <v>122</v>
      </c>
      <c r="J8" s="29">
        <f t="shared" si="1"/>
        <v>27.016393442622952</v>
      </c>
      <c r="K8" s="31">
        <v>11</v>
      </c>
      <c r="L8" s="52">
        <v>1</v>
      </c>
      <c r="M8" s="31">
        <v>121887</v>
      </c>
      <c r="N8" s="31">
        <v>7059</v>
      </c>
      <c r="O8" s="52">
        <f t="shared" si="2"/>
        <v>35309.09617612978</v>
      </c>
      <c r="P8" s="54">
        <v>41516</v>
      </c>
      <c r="Q8" s="38" t="s">
        <v>38</v>
      </c>
      <c r="R8" s="15"/>
    </row>
    <row r="9" spans="1:18" ht="25.5" customHeight="1">
      <c r="A9" s="43">
        <f t="shared" si="3"/>
        <v>6</v>
      </c>
      <c r="B9" s="49">
        <v>6</v>
      </c>
      <c r="C9" s="4" t="s">
        <v>20</v>
      </c>
      <c r="D9" s="32">
        <v>46715.5</v>
      </c>
      <c r="E9" s="52">
        <f>D9/3.452</f>
        <v>13532.879490150637</v>
      </c>
      <c r="F9" s="52">
        <v>68389.5</v>
      </c>
      <c r="G9" s="17">
        <f>(D9-F9)/F9</f>
        <v>-0.3169199950284766</v>
      </c>
      <c r="H9" s="32">
        <v>3817</v>
      </c>
      <c r="I9" s="31">
        <v>113</v>
      </c>
      <c r="J9" s="29">
        <f t="shared" si="1"/>
        <v>33.7787610619469</v>
      </c>
      <c r="K9" s="31">
        <v>9</v>
      </c>
      <c r="L9" s="52">
        <v>5</v>
      </c>
      <c r="M9" s="31">
        <v>760001</v>
      </c>
      <c r="N9" s="31">
        <v>60102</v>
      </c>
      <c r="O9" s="52">
        <f>M9/3.452</f>
        <v>220162.51448435689</v>
      </c>
      <c r="P9" s="54">
        <v>41488</v>
      </c>
      <c r="Q9" s="38" t="s">
        <v>38</v>
      </c>
      <c r="R9" s="15"/>
    </row>
    <row r="10" spans="1:18" ht="25.5" customHeight="1">
      <c r="A10" s="43">
        <f t="shared" si="3"/>
        <v>7</v>
      </c>
      <c r="B10" s="49">
        <v>3</v>
      </c>
      <c r="C10" s="4" t="s">
        <v>31</v>
      </c>
      <c r="D10" s="32">
        <v>42896</v>
      </c>
      <c r="E10" s="52">
        <f t="shared" si="0"/>
        <v>12426.419466975667</v>
      </c>
      <c r="F10" s="52">
        <v>90307.5</v>
      </c>
      <c r="G10" s="17">
        <f>(D10-F10)/F10</f>
        <v>-0.5250006920798383</v>
      </c>
      <c r="H10" s="32">
        <v>3304</v>
      </c>
      <c r="I10" s="31">
        <v>81</v>
      </c>
      <c r="J10" s="29">
        <f t="shared" si="1"/>
        <v>40.79012345679013</v>
      </c>
      <c r="K10" s="31">
        <v>7</v>
      </c>
      <c r="L10" s="52">
        <v>3</v>
      </c>
      <c r="M10" s="31">
        <v>256528</v>
      </c>
      <c r="N10" s="31">
        <v>19935</v>
      </c>
      <c r="O10" s="52">
        <f t="shared" si="2"/>
        <v>74312.86210892236</v>
      </c>
      <c r="P10" s="54">
        <v>41502</v>
      </c>
      <c r="Q10" s="38" t="s">
        <v>38</v>
      </c>
      <c r="R10" s="15"/>
    </row>
    <row r="11" spans="1:18" ht="25.5" customHeight="1">
      <c r="A11" s="43">
        <f t="shared" si="3"/>
        <v>8</v>
      </c>
      <c r="B11" s="49">
        <v>8</v>
      </c>
      <c r="C11" s="4" t="s">
        <v>1</v>
      </c>
      <c r="D11" s="32">
        <v>36307.5</v>
      </c>
      <c r="E11" s="52">
        <f>D11/3.452</f>
        <v>10517.815758980301</v>
      </c>
      <c r="F11" s="52">
        <v>46411.5</v>
      </c>
      <c r="G11" s="17">
        <f>(D11-F11)/F11</f>
        <v>-0.21770466371481206</v>
      </c>
      <c r="H11" s="52">
        <v>2995</v>
      </c>
      <c r="I11" s="31">
        <v>135</v>
      </c>
      <c r="J11" s="29">
        <f t="shared" si="1"/>
        <v>22.185185185185187</v>
      </c>
      <c r="K11" s="31">
        <v>13</v>
      </c>
      <c r="L11" s="52">
        <v>8</v>
      </c>
      <c r="M11" s="32">
        <v>1913256.45</v>
      </c>
      <c r="N11" s="52">
        <v>142544</v>
      </c>
      <c r="O11" s="52">
        <f>M11/3.452</f>
        <v>554245.7850521437</v>
      </c>
      <c r="P11" s="54">
        <v>41467</v>
      </c>
      <c r="Q11" s="38" t="s">
        <v>0</v>
      </c>
      <c r="R11" s="15"/>
    </row>
    <row r="12" spans="1:18" ht="25.5" customHeight="1">
      <c r="A12" s="43">
        <f t="shared" si="3"/>
        <v>9</v>
      </c>
      <c r="B12" s="49">
        <v>4</v>
      </c>
      <c r="C12" s="4" t="s">
        <v>30</v>
      </c>
      <c r="D12" s="32">
        <v>35529.5</v>
      </c>
      <c r="E12" s="52">
        <f t="shared" si="0"/>
        <v>10292.439165701044</v>
      </c>
      <c r="F12" s="52">
        <v>86306.5</v>
      </c>
      <c r="G12" s="17">
        <f>(D12-F12)/F12</f>
        <v>-0.5883334395439509</v>
      </c>
      <c r="H12" s="32">
        <v>2869</v>
      </c>
      <c r="I12" s="31">
        <v>149</v>
      </c>
      <c r="J12" s="29">
        <f t="shared" si="1"/>
        <v>19.25503355704698</v>
      </c>
      <c r="K12" s="31">
        <v>7</v>
      </c>
      <c r="L12" s="52">
        <v>2</v>
      </c>
      <c r="M12" s="32">
        <v>127515.5</v>
      </c>
      <c r="N12" s="32">
        <v>11319</v>
      </c>
      <c r="O12" s="52">
        <f t="shared" si="2"/>
        <v>36939.60023174971</v>
      </c>
      <c r="P12" s="54">
        <v>41509</v>
      </c>
      <c r="Q12" s="38" t="s">
        <v>11</v>
      </c>
      <c r="R12" s="15"/>
    </row>
    <row r="13" spans="1:18" ht="25.5" customHeight="1">
      <c r="A13" s="43">
        <f t="shared" si="3"/>
        <v>10</v>
      </c>
      <c r="B13" s="49" t="s">
        <v>74</v>
      </c>
      <c r="C13" s="4" t="s">
        <v>76</v>
      </c>
      <c r="D13" s="32">
        <v>30887</v>
      </c>
      <c r="E13" s="52">
        <f>D13/3.452</f>
        <v>8947.566628041715</v>
      </c>
      <c r="F13" s="52" t="s">
        <v>5</v>
      </c>
      <c r="G13" s="17" t="s">
        <v>5</v>
      </c>
      <c r="H13" s="52">
        <v>2485</v>
      </c>
      <c r="I13" s="31">
        <v>162</v>
      </c>
      <c r="J13" s="29">
        <f t="shared" si="1"/>
        <v>15.339506172839506</v>
      </c>
      <c r="K13" s="31">
        <v>9</v>
      </c>
      <c r="L13" s="52">
        <v>1</v>
      </c>
      <c r="M13" s="32">
        <v>30887</v>
      </c>
      <c r="N13" s="52">
        <v>2485</v>
      </c>
      <c r="O13" s="52">
        <f>M13/3.452</f>
        <v>8947.566628041715</v>
      </c>
      <c r="P13" s="54">
        <v>41515</v>
      </c>
      <c r="Q13" s="38" t="s">
        <v>77</v>
      </c>
      <c r="R13" s="15"/>
    </row>
    <row r="14" spans="1:17" ht="27" customHeight="1">
      <c r="A14" s="43"/>
      <c r="B14" s="49"/>
      <c r="C14" s="12" t="s">
        <v>58</v>
      </c>
      <c r="D14" s="13">
        <f>SUM(D4:D13)</f>
        <v>746560</v>
      </c>
      <c r="E14" s="55">
        <f>SUM(E4:E13)</f>
        <v>216268.8296639629</v>
      </c>
      <c r="F14" s="13">
        <v>916032</v>
      </c>
      <c r="G14" s="14">
        <f>(D14-F14)/F14</f>
        <v>-0.1850066373227136</v>
      </c>
      <c r="H14" s="55">
        <f>SUM(H4:H13)</f>
        <v>58495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7</v>
      </c>
      <c r="C16" s="4" t="s">
        <v>12</v>
      </c>
      <c r="D16" s="32">
        <v>29143.5</v>
      </c>
      <c r="E16" s="52">
        <f aca="true" t="shared" si="4" ref="E16:E25">D16/3.452</f>
        <v>8442.49710312862</v>
      </c>
      <c r="F16" s="52">
        <v>57597</v>
      </c>
      <c r="G16" s="17">
        <f>(D16-F16)/F16</f>
        <v>-0.49401010469295276</v>
      </c>
      <c r="H16" s="32">
        <v>2173</v>
      </c>
      <c r="I16" s="31">
        <v>63</v>
      </c>
      <c r="J16" s="29">
        <f aca="true" t="shared" si="5" ref="J16:J25">H16/I16</f>
        <v>34.492063492063494</v>
      </c>
      <c r="K16" s="31">
        <v>7</v>
      </c>
      <c r="L16" s="52">
        <v>4</v>
      </c>
      <c r="M16" s="31">
        <v>372901</v>
      </c>
      <c r="N16" s="31">
        <v>26828</v>
      </c>
      <c r="O16" s="52">
        <f>M16/3.452</f>
        <v>108024.62340672074</v>
      </c>
      <c r="P16" s="54">
        <v>41495</v>
      </c>
      <c r="Q16" s="38" t="s">
        <v>13</v>
      </c>
      <c r="R16" s="15"/>
    </row>
    <row r="17" spans="1:18" ht="25.5" customHeight="1">
      <c r="A17" s="43">
        <f aca="true" t="shared" si="6" ref="A17:A25">A16+1</f>
        <v>12</v>
      </c>
      <c r="B17" s="49">
        <v>13</v>
      </c>
      <c r="C17" s="4" t="s">
        <v>51</v>
      </c>
      <c r="D17" s="32">
        <v>8758</v>
      </c>
      <c r="E17" s="52">
        <f t="shared" si="4"/>
        <v>2537.079953650058</v>
      </c>
      <c r="F17" s="52">
        <v>6001</v>
      </c>
      <c r="G17" s="17">
        <f>(D17-F17)/F17</f>
        <v>0.4594234294284286</v>
      </c>
      <c r="H17" s="32">
        <v>601</v>
      </c>
      <c r="I17" s="31">
        <v>8</v>
      </c>
      <c r="J17" s="29">
        <f t="shared" si="5"/>
        <v>75.125</v>
      </c>
      <c r="K17" s="31">
        <v>2</v>
      </c>
      <c r="L17" s="52">
        <v>16</v>
      </c>
      <c r="M17" s="31">
        <v>552780</v>
      </c>
      <c r="N17" s="31">
        <v>34738</v>
      </c>
      <c r="O17" s="52">
        <f>M17/3.452</f>
        <v>160133.2560834299</v>
      </c>
      <c r="P17" s="54">
        <v>41411</v>
      </c>
      <c r="Q17" s="38" t="s">
        <v>52</v>
      </c>
      <c r="R17" s="15"/>
    </row>
    <row r="18" spans="1:18" ht="25.5" customHeight="1">
      <c r="A18" s="43">
        <f t="shared" si="6"/>
        <v>13</v>
      </c>
      <c r="B18" s="49">
        <v>10</v>
      </c>
      <c r="C18" s="4" t="s">
        <v>56</v>
      </c>
      <c r="D18" s="32">
        <v>7262.5</v>
      </c>
      <c r="E18" s="52">
        <f t="shared" si="4"/>
        <v>2103.8528389339513</v>
      </c>
      <c r="F18" s="52">
        <v>11842.5</v>
      </c>
      <c r="G18" s="17">
        <f>(D18-F18)/F18</f>
        <v>-0.3867426641334178</v>
      </c>
      <c r="H18" s="52">
        <v>463</v>
      </c>
      <c r="I18" s="31">
        <v>14</v>
      </c>
      <c r="J18" s="29">
        <f t="shared" si="5"/>
        <v>33.07142857142857</v>
      </c>
      <c r="K18" s="31">
        <v>2</v>
      </c>
      <c r="L18" s="52">
        <v>11</v>
      </c>
      <c r="M18" s="32">
        <v>811880.75</v>
      </c>
      <c r="N18" s="52">
        <v>49139</v>
      </c>
      <c r="O18" s="52">
        <f>M18/3.452</f>
        <v>235191.41077636153</v>
      </c>
      <c r="P18" s="54">
        <v>41446</v>
      </c>
      <c r="Q18" s="56" t="s">
        <v>78</v>
      </c>
      <c r="R18" s="15"/>
    </row>
    <row r="19" spans="1:18" ht="25.5" customHeight="1">
      <c r="A19" s="43">
        <f t="shared" si="6"/>
        <v>14</v>
      </c>
      <c r="B19" s="49">
        <v>15</v>
      </c>
      <c r="C19" s="4" t="s">
        <v>48</v>
      </c>
      <c r="D19" s="32">
        <v>3949.5</v>
      </c>
      <c r="E19" s="52">
        <f t="shared" si="4"/>
        <v>1144.1193511008112</v>
      </c>
      <c r="F19" s="52">
        <v>4915</v>
      </c>
      <c r="G19" s="17">
        <f>(D19-F19)/F19</f>
        <v>-0.19643947100712106</v>
      </c>
      <c r="H19" s="32">
        <v>299</v>
      </c>
      <c r="I19" s="31">
        <v>7</v>
      </c>
      <c r="J19" s="29">
        <f t="shared" si="5"/>
        <v>42.714285714285715</v>
      </c>
      <c r="K19" s="31">
        <v>1</v>
      </c>
      <c r="L19" s="52">
        <v>11</v>
      </c>
      <c r="M19" s="32">
        <v>163081.5</v>
      </c>
      <c r="N19" s="32">
        <v>11299</v>
      </c>
      <c r="O19" s="52">
        <f>M19/3.452</f>
        <v>47242.61297798378</v>
      </c>
      <c r="P19" s="54">
        <v>41446</v>
      </c>
      <c r="Q19" s="38" t="s">
        <v>17</v>
      </c>
      <c r="R19" s="15"/>
    </row>
    <row r="20" spans="1:18" ht="25.5" customHeight="1">
      <c r="A20" s="43">
        <f t="shared" si="6"/>
        <v>15</v>
      </c>
      <c r="B20" s="49" t="s">
        <v>5</v>
      </c>
      <c r="C20" s="4" t="s">
        <v>69</v>
      </c>
      <c r="D20" s="32">
        <v>1824</v>
      </c>
      <c r="E20" s="52">
        <f t="shared" si="4"/>
        <v>528.3893395133256</v>
      </c>
      <c r="F20" s="52" t="s">
        <v>21</v>
      </c>
      <c r="G20" s="17" t="s">
        <v>64</v>
      </c>
      <c r="H20" s="32">
        <v>139</v>
      </c>
      <c r="I20" s="31">
        <v>1</v>
      </c>
      <c r="J20" s="29">
        <f t="shared" si="5"/>
        <v>139</v>
      </c>
      <c r="K20" s="31">
        <v>2</v>
      </c>
      <c r="L20" s="52"/>
      <c r="M20" s="31">
        <v>2652218.7</v>
      </c>
      <c r="N20" s="31">
        <v>190714</v>
      </c>
      <c r="O20" s="52">
        <f aca="true" t="shared" si="7" ref="O20:O25">M20/3.452</f>
        <v>768313.6442641948</v>
      </c>
      <c r="P20" s="54">
        <v>41313</v>
      </c>
      <c r="Q20" s="38" t="s">
        <v>2</v>
      </c>
      <c r="R20" s="15"/>
    </row>
    <row r="21" spans="1:18" ht="25.5" customHeight="1">
      <c r="A21" s="43">
        <f t="shared" si="6"/>
        <v>16</v>
      </c>
      <c r="B21" s="49">
        <v>19</v>
      </c>
      <c r="C21" s="4" t="s">
        <v>10</v>
      </c>
      <c r="D21" s="32">
        <v>1524</v>
      </c>
      <c r="E21" s="52">
        <f t="shared" si="4"/>
        <v>441.48319814600234</v>
      </c>
      <c r="F21" s="52">
        <v>1196</v>
      </c>
      <c r="G21" s="17">
        <f aca="true" t="shared" si="8" ref="G21:G26">(D21-F21)/F21</f>
        <v>0.27424749163879597</v>
      </c>
      <c r="H21" s="32">
        <v>128</v>
      </c>
      <c r="I21" s="31">
        <v>7</v>
      </c>
      <c r="J21" s="29">
        <f t="shared" si="5"/>
        <v>18.285714285714285</v>
      </c>
      <c r="K21" s="31">
        <v>2</v>
      </c>
      <c r="L21" s="52">
        <v>5</v>
      </c>
      <c r="M21" s="31">
        <v>48869.5</v>
      </c>
      <c r="N21" s="31">
        <v>3371</v>
      </c>
      <c r="O21" s="52">
        <f t="shared" si="7"/>
        <v>14156.86558516802</v>
      </c>
      <c r="P21" s="54">
        <v>41488</v>
      </c>
      <c r="Q21" s="38" t="s">
        <v>11</v>
      </c>
      <c r="R21" s="15"/>
    </row>
    <row r="22" spans="1:18" ht="25.5" customHeight="1">
      <c r="A22" s="43">
        <f t="shared" si="6"/>
        <v>17</v>
      </c>
      <c r="B22" s="49">
        <v>35</v>
      </c>
      <c r="C22" s="4" t="s">
        <v>32</v>
      </c>
      <c r="D22" s="32">
        <v>704</v>
      </c>
      <c r="E22" s="52">
        <f t="shared" si="4"/>
        <v>203.93974507531865</v>
      </c>
      <c r="F22" s="52">
        <v>102</v>
      </c>
      <c r="G22" s="17">
        <f t="shared" si="8"/>
        <v>5.901960784313726</v>
      </c>
      <c r="H22" s="32">
        <v>67</v>
      </c>
      <c r="I22" s="31">
        <v>3</v>
      </c>
      <c r="J22" s="29">
        <f t="shared" si="5"/>
        <v>22.333333333333332</v>
      </c>
      <c r="K22" s="31">
        <v>1</v>
      </c>
      <c r="L22" s="52">
        <v>3</v>
      </c>
      <c r="M22" s="32">
        <v>2456</v>
      </c>
      <c r="N22" s="32">
        <v>235</v>
      </c>
      <c r="O22" s="52">
        <f>M22/3.452</f>
        <v>711.4716106604867</v>
      </c>
      <c r="P22" s="54">
        <v>41502</v>
      </c>
      <c r="Q22" s="38" t="s">
        <v>33</v>
      </c>
      <c r="R22" s="15"/>
    </row>
    <row r="23" spans="1:18" ht="25.5" customHeight="1">
      <c r="A23" s="43">
        <f t="shared" si="6"/>
        <v>18</v>
      </c>
      <c r="B23" s="49">
        <v>21</v>
      </c>
      <c r="C23" s="4" t="s">
        <v>79</v>
      </c>
      <c r="D23" s="32">
        <v>580</v>
      </c>
      <c r="E23" s="52">
        <f t="shared" si="4"/>
        <v>168.01853997682502</v>
      </c>
      <c r="F23" s="52">
        <v>1062</v>
      </c>
      <c r="G23" s="17">
        <f t="shared" si="8"/>
        <v>-0.4538606403013183</v>
      </c>
      <c r="H23" s="32">
        <v>46</v>
      </c>
      <c r="I23" s="31">
        <v>2</v>
      </c>
      <c r="J23" s="29">
        <f t="shared" si="5"/>
        <v>23</v>
      </c>
      <c r="K23" s="31">
        <v>1</v>
      </c>
      <c r="L23" s="52">
        <v>8</v>
      </c>
      <c r="M23" s="31">
        <v>53569.5</v>
      </c>
      <c r="N23" s="31">
        <v>3820</v>
      </c>
      <c r="O23" s="52">
        <f t="shared" si="7"/>
        <v>15518.395133256083</v>
      </c>
      <c r="P23" s="54">
        <v>41467</v>
      </c>
      <c r="Q23" s="38" t="s">
        <v>80</v>
      </c>
      <c r="R23" s="15"/>
    </row>
    <row r="24" spans="1:18" ht="25.5" customHeight="1">
      <c r="A24" s="43">
        <f t="shared" si="6"/>
        <v>19</v>
      </c>
      <c r="B24" s="49">
        <v>39</v>
      </c>
      <c r="C24" s="4" t="s">
        <v>42</v>
      </c>
      <c r="D24" s="32">
        <v>544</v>
      </c>
      <c r="E24" s="52">
        <f t="shared" si="4"/>
        <v>157.58980301274624</v>
      </c>
      <c r="F24" s="52">
        <v>46</v>
      </c>
      <c r="G24" s="17">
        <f t="shared" si="8"/>
        <v>10.826086956521738</v>
      </c>
      <c r="H24" s="32">
        <v>95</v>
      </c>
      <c r="I24" s="31">
        <v>12</v>
      </c>
      <c r="J24" s="29">
        <f t="shared" si="5"/>
        <v>7.916666666666667</v>
      </c>
      <c r="K24" s="31">
        <v>3</v>
      </c>
      <c r="L24" s="52">
        <v>24</v>
      </c>
      <c r="M24" s="32">
        <v>1384923.2</v>
      </c>
      <c r="N24" s="32">
        <v>107362</v>
      </c>
      <c r="O24" s="52">
        <f>M24/3.452</f>
        <v>401194.43800695246</v>
      </c>
      <c r="P24" s="53">
        <v>40990</v>
      </c>
      <c r="Q24" s="38" t="s">
        <v>40</v>
      </c>
      <c r="R24" s="15"/>
    </row>
    <row r="25" spans="1:18" ht="25.5" customHeight="1">
      <c r="A25" s="43">
        <f t="shared" si="6"/>
        <v>20</v>
      </c>
      <c r="B25" s="49">
        <v>11</v>
      </c>
      <c r="C25" s="4" t="s">
        <v>3</v>
      </c>
      <c r="D25" s="32">
        <v>530</v>
      </c>
      <c r="E25" s="52">
        <f t="shared" si="4"/>
        <v>153.53418308227114</v>
      </c>
      <c r="F25" s="52">
        <v>11846.5</v>
      </c>
      <c r="G25" s="17">
        <f t="shared" si="8"/>
        <v>-0.9552610475667919</v>
      </c>
      <c r="H25" s="32">
        <v>73</v>
      </c>
      <c r="I25" s="31">
        <v>15</v>
      </c>
      <c r="J25" s="29">
        <f t="shared" si="5"/>
        <v>4.866666666666666</v>
      </c>
      <c r="K25" s="31">
        <v>1</v>
      </c>
      <c r="L25" s="52">
        <v>6</v>
      </c>
      <c r="M25" s="31">
        <v>266737.5</v>
      </c>
      <c r="N25" s="31">
        <v>20282</v>
      </c>
      <c r="O25" s="52">
        <f t="shared" si="7"/>
        <v>77270.42294322132</v>
      </c>
      <c r="P25" s="54">
        <v>41481</v>
      </c>
      <c r="Q25" s="38" t="s">
        <v>2</v>
      </c>
      <c r="R25" s="15"/>
    </row>
    <row r="26" spans="1:17" ht="27" customHeight="1">
      <c r="A26" s="43"/>
      <c r="B26" s="49"/>
      <c r="C26" s="12" t="s">
        <v>44</v>
      </c>
      <c r="D26" s="55">
        <f>SUM(D16:D25)+D14</f>
        <v>801379.5</v>
      </c>
      <c r="E26" s="55">
        <f>SUM(E16:E25)+E14</f>
        <v>232149.33371958285</v>
      </c>
      <c r="F26" s="13">
        <v>961333</v>
      </c>
      <c r="G26" s="14">
        <f t="shared" si="8"/>
        <v>-0.16638719361553175</v>
      </c>
      <c r="H26" s="55">
        <f>SUM(H16:H25)+H14</f>
        <v>62579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36</v>
      </c>
      <c r="C28" s="4" t="s">
        <v>8</v>
      </c>
      <c r="D28" s="32">
        <v>504</v>
      </c>
      <c r="E28" s="52">
        <f aca="true" t="shared" si="9" ref="E28:E37">D28/3.452</f>
        <v>146.00231749710312</v>
      </c>
      <c r="F28" s="52">
        <v>98</v>
      </c>
      <c r="G28" s="17">
        <f>(D28-F28)/F28</f>
        <v>4.142857142857143</v>
      </c>
      <c r="H28" s="32">
        <v>37</v>
      </c>
      <c r="I28" s="31">
        <v>5</v>
      </c>
      <c r="J28" s="29">
        <f aca="true" t="shared" si="10" ref="J28:J37">H28/I28</f>
        <v>7.4</v>
      </c>
      <c r="K28" s="31">
        <v>1</v>
      </c>
      <c r="L28" s="52"/>
      <c r="M28" s="32">
        <v>29512</v>
      </c>
      <c r="N28" s="32">
        <v>2548</v>
      </c>
      <c r="O28" s="52">
        <f aca="true" t="shared" si="11" ref="O28:O37">M28/3.452</f>
        <v>8549.246813441483</v>
      </c>
      <c r="P28" s="54">
        <v>41369</v>
      </c>
      <c r="Q28" s="38" t="s">
        <v>9</v>
      </c>
      <c r="R28" s="15"/>
    </row>
    <row r="29" spans="1:18" ht="25.5" customHeight="1">
      <c r="A29" s="43">
        <f aca="true" t="shared" si="12" ref="A29:A37">A28+1</f>
        <v>22</v>
      </c>
      <c r="B29" s="49">
        <v>28</v>
      </c>
      <c r="C29" s="4" t="s">
        <v>16</v>
      </c>
      <c r="D29" s="32">
        <v>408</v>
      </c>
      <c r="E29" s="52">
        <f t="shared" si="9"/>
        <v>118.19235225955968</v>
      </c>
      <c r="F29" s="52">
        <v>294</v>
      </c>
      <c r="G29" s="17">
        <f>(D29-F29)/F29</f>
        <v>0.3877551020408163</v>
      </c>
      <c r="H29" s="52">
        <v>30</v>
      </c>
      <c r="I29" s="31">
        <v>5</v>
      </c>
      <c r="J29" s="29">
        <f t="shared" si="10"/>
        <v>6</v>
      </c>
      <c r="K29" s="31">
        <v>1</v>
      </c>
      <c r="L29" s="52">
        <v>9</v>
      </c>
      <c r="M29" s="32">
        <v>244123</v>
      </c>
      <c r="N29" s="52">
        <v>17678</v>
      </c>
      <c r="O29" s="52">
        <f t="shared" si="11"/>
        <v>70719.29316338354</v>
      </c>
      <c r="P29" s="54">
        <v>41460</v>
      </c>
      <c r="Q29" s="38" t="s">
        <v>15</v>
      </c>
      <c r="R29" s="15"/>
    </row>
    <row r="30" spans="1:18" ht="25.5" customHeight="1">
      <c r="A30" s="43">
        <f t="shared" si="12"/>
        <v>23</v>
      </c>
      <c r="B30" s="49">
        <v>23</v>
      </c>
      <c r="C30" s="4" t="s">
        <v>29</v>
      </c>
      <c r="D30" s="31">
        <v>332</v>
      </c>
      <c r="E30" s="52">
        <f t="shared" si="9"/>
        <v>96.17612977983778</v>
      </c>
      <c r="F30" s="52">
        <v>840</v>
      </c>
      <c r="G30" s="17">
        <f>(D30-F30)/F30</f>
        <v>-0.6047619047619047</v>
      </c>
      <c r="H30" s="31">
        <v>24</v>
      </c>
      <c r="I30" s="31">
        <v>4</v>
      </c>
      <c r="J30" s="29">
        <f t="shared" si="10"/>
        <v>6</v>
      </c>
      <c r="K30" s="31">
        <v>1</v>
      </c>
      <c r="L30" s="52">
        <v>2</v>
      </c>
      <c r="M30" s="31">
        <v>1172</v>
      </c>
      <c r="N30" s="31">
        <v>88</v>
      </c>
      <c r="O30" s="52">
        <f t="shared" si="11"/>
        <v>339.513325608343</v>
      </c>
      <c r="P30" s="54">
        <v>41509</v>
      </c>
      <c r="Q30" s="38" t="s">
        <v>9</v>
      </c>
      <c r="R30" s="15"/>
    </row>
    <row r="31" spans="1:18" ht="25.5" customHeight="1">
      <c r="A31" s="43">
        <f t="shared" si="12"/>
        <v>24</v>
      </c>
      <c r="B31" s="49">
        <v>22</v>
      </c>
      <c r="C31" s="4" t="s">
        <v>34</v>
      </c>
      <c r="D31" s="32">
        <v>268</v>
      </c>
      <c r="E31" s="52">
        <f t="shared" si="9"/>
        <v>77.63615295480881</v>
      </c>
      <c r="F31" s="52">
        <v>988</v>
      </c>
      <c r="G31" s="17">
        <f>(D31-F31)/F31</f>
        <v>-0.728744939271255</v>
      </c>
      <c r="H31" s="32">
        <v>26</v>
      </c>
      <c r="I31" s="31">
        <v>1</v>
      </c>
      <c r="J31" s="29">
        <f t="shared" si="10"/>
        <v>26</v>
      </c>
      <c r="K31" s="31">
        <v>1</v>
      </c>
      <c r="L31" s="52">
        <v>3</v>
      </c>
      <c r="M31" s="32">
        <v>2318</v>
      </c>
      <c r="N31" s="32">
        <v>217</v>
      </c>
      <c r="O31" s="52">
        <f t="shared" si="11"/>
        <v>671.494785631518</v>
      </c>
      <c r="P31" s="54">
        <v>41502</v>
      </c>
      <c r="Q31" s="38" t="s">
        <v>35</v>
      </c>
      <c r="R31" s="15"/>
    </row>
    <row r="32" spans="1:18" ht="25.5" customHeight="1">
      <c r="A32" s="43">
        <f t="shared" si="12"/>
        <v>25</v>
      </c>
      <c r="B32" s="49">
        <v>26</v>
      </c>
      <c r="C32" s="4" t="s">
        <v>37</v>
      </c>
      <c r="D32" s="32">
        <v>236</v>
      </c>
      <c r="E32" s="52">
        <f t="shared" si="9"/>
        <v>68.36616454229433</v>
      </c>
      <c r="F32" s="52">
        <v>488</v>
      </c>
      <c r="G32" s="17">
        <f>(D32-F32)/F32</f>
        <v>-0.5163934426229508</v>
      </c>
      <c r="H32" s="32">
        <v>21</v>
      </c>
      <c r="I32" s="31">
        <v>1</v>
      </c>
      <c r="J32" s="29">
        <f t="shared" si="10"/>
        <v>21</v>
      </c>
      <c r="K32" s="31">
        <v>1</v>
      </c>
      <c r="L32" s="52">
        <v>3</v>
      </c>
      <c r="M32" s="32">
        <v>1190</v>
      </c>
      <c r="N32" s="32">
        <v>111</v>
      </c>
      <c r="O32" s="52">
        <f t="shared" si="11"/>
        <v>344.7276940903824</v>
      </c>
      <c r="P32" s="54">
        <v>41502</v>
      </c>
      <c r="Q32" s="38" t="s">
        <v>33</v>
      </c>
      <c r="R32" s="15"/>
    </row>
    <row r="33" spans="1:18" ht="25.5" customHeight="1">
      <c r="A33" s="43">
        <f t="shared" si="12"/>
        <v>26</v>
      </c>
      <c r="B33" s="49" t="s">
        <v>5</v>
      </c>
      <c r="C33" s="4" t="s">
        <v>65</v>
      </c>
      <c r="D33" s="32">
        <v>210</v>
      </c>
      <c r="E33" s="52">
        <f t="shared" si="9"/>
        <v>60.83429895712631</v>
      </c>
      <c r="F33" s="52" t="s">
        <v>21</v>
      </c>
      <c r="G33" s="17" t="s">
        <v>64</v>
      </c>
      <c r="H33" s="32">
        <v>15</v>
      </c>
      <c r="I33" s="31">
        <v>1</v>
      </c>
      <c r="J33" s="29">
        <f t="shared" si="10"/>
        <v>15</v>
      </c>
      <c r="K33" s="31">
        <v>1</v>
      </c>
      <c r="L33" s="52"/>
      <c r="M33" s="31">
        <v>251141.4</v>
      </c>
      <c r="N33" s="31">
        <v>19661</v>
      </c>
      <c r="O33" s="52">
        <f t="shared" si="11"/>
        <v>72752.43337195828</v>
      </c>
      <c r="P33" s="54">
        <v>41439</v>
      </c>
      <c r="Q33" s="38" t="s">
        <v>80</v>
      </c>
      <c r="R33" s="15"/>
    </row>
    <row r="34" spans="1:18" ht="25.5" customHeight="1">
      <c r="A34" s="43">
        <f t="shared" si="12"/>
        <v>27</v>
      </c>
      <c r="B34" s="49">
        <v>14</v>
      </c>
      <c r="C34" s="4" t="s">
        <v>6</v>
      </c>
      <c r="D34" s="31">
        <v>173</v>
      </c>
      <c r="E34" s="52">
        <f t="shared" si="9"/>
        <v>50.115874855156434</v>
      </c>
      <c r="F34" s="52">
        <v>5033</v>
      </c>
      <c r="G34" s="17">
        <f>(D34-F34)/F34</f>
        <v>-0.9656268627061395</v>
      </c>
      <c r="H34" s="31">
        <v>13</v>
      </c>
      <c r="I34" s="31">
        <v>7</v>
      </c>
      <c r="J34" s="29">
        <f t="shared" si="10"/>
        <v>1.8571428571428572</v>
      </c>
      <c r="K34" s="31">
        <v>1</v>
      </c>
      <c r="L34" s="52">
        <v>6</v>
      </c>
      <c r="M34" s="31">
        <v>199880.5</v>
      </c>
      <c r="N34" s="31">
        <v>15390</v>
      </c>
      <c r="O34" s="52">
        <f t="shared" si="11"/>
        <v>57902.809965237546</v>
      </c>
      <c r="P34" s="54">
        <v>41481</v>
      </c>
      <c r="Q34" s="38" t="s">
        <v>40</v>
      </c>
      <c r="R34" s="15"/>
    </row>
    <row r="35" spans="1:18" ht="25.5" customHeight="1">
      <c r="A35" s="43">
        <f t="shared" si="12"/>
        <v>28</v>
      </c>
      <c r="B35" s="49" t="s">
        <v>5</v>
      </c>
      <c r="C35" s="4" t="s">
        <v>66</v>
      </c>
      <c r="D35" s="32">
        <v>162</v>
      </c>
      <c r="E35" s="52">
        <f t="shared" si="9"/>
        <v>46.929316338354575</v>
      </c>
      <c r="F35" s="52" t="s">
        <v>21</v>
      </c>
      <c r="G35" s="17" t="s">
        <v>64</v>
      </c>
      <c r="H35" s="32">
        <v>13</v>
      </c>
      <c r="I35" s="31">
        <v>1</v>
      </c>
      <c r="J35" s="29">
        <f t="shared" si="10"/>
        <v>13</v>
      </c>
      <c r="K35" s="31">
        <v>1</v>
      </c>
      <c r="L35" s="52"/>
      <c r="M35" s="31">
        <v>357091.1</v>
      </c>
      <c r="N35" s="31">
        <v>23972</v>
      </c>
      <c r="O35" s="52">
        <f t="shared" si="11"/>
        <v>103444.69872537658</v>
      </c>
      <c r="P35" s="54">
        <v>41334</v>
      </c>
      <c r="Q35" s="38" t="s">
        <v>80</v>
      </c>
      <c r="R35" s="15"/>
    </row>
    <row r="36" spans="1:18" ht="25.5" customHeight="1">
      <c r="A36" s="43">
        <f t="shared" si="12"/>
        <v>29</v>
      </c>
      <c r="B36" s="49">
        <v>24</v>
      </c>
      <c r="C36" s="4" t="s">
        <v>7</v>
      </c>
      <c r="D36" s="32">
        <v>138</v>
      </c>
      <c r="E36" s="52">
        <f t="shared" si="9"/>
        <v>39.97682502896871</v>
      </c>
      <c r="F36" s="52">
        <v>736</v>
      </c>
      <c r="G36" s="17">
        <f>(D36-F36)/F36</f>
        <v>-0.8125</v>
      </c>
      <c r="H36" s="32">
        <v>23</v>
      </c>
      <c r="I36" s="31">
        <v>7</v>
      </c>
      <c r="J36" s="29">
        <f t="shared" si="10"/>
        <v>3.2857142857142856</v>
      </c>
      <c r="K36" s="31">
        <v>1</v>
      </c>
      <c r="L36" s="52">
        <v>8</v>
      </c>
      <c r="M36" s="32">
        <v>191467</v>
      </c>
      <c r="N36" s="32">
        <v>14238</v>
      </c>
      <c r="O36" s="52">
        <f t="shared" si="11"/>
        <v>55465.52723059096</v>
      </c>
      <c r="P36" s="54">
        <v>41467</v>
      </c>
      <c r="Q36" s="38" t="s">
        <v>40</v>
      </c>
      <c r="R36" s="15"/>
    </row>
    <row r="37" spans="1:18" ht="25.5" customHeight="1">
      <c r="A37" s="43">
        <f t="shared" si="12"/>
        <v>30</v>
      </c>
      <c r="B37" s="49" t="s">
        <v>5</v>
      </c>
      <c r="C37" s="4" t="s">
        <v>70</v>
      </c>
      <c r="D37" s="32">
        <v>87</v>
      </c>
      <c r="E37" s="52">
        <f t="shared" si="9"/>
        <v>25.202780996523753</v>
      </c>
      <c r="F37" s="52" t="s">
        <v>21</v>
      </c>
      <c r="G37" s="17" t="s">
        <v>64</v>
      </c>
      <c r="H37" s="52">
        <v>16</v>
      </c>
      <c r="I37" s="31">
        <v>1</v>
      </c>
      <c r="J37" s="29">
        <f t="shared" si="10"/>
        <v>16</v>
      </c>
      <c r="K37" s="31">
        <v>1</v>
      </c>
      <c r="L37" s="52">
        <v>9</v>
      </c>
      <c r="M37" s="32">
        <v>1858060.08</v>
      </c>
      <c r="N37" s="52">
        <v>147808</v>
      </c>
      <c r="O37" s="52">
        <f t="shared" si="11"/>
        <v>538256.1066048668</v>
      </c>
      <c r="P37" s="57">
        <v>41075</v>
      </c>
      <c r="Q37" s="38" t="s">
        <v>4</v>
      </c>
      <c r="R37" s="15"/>
    </row>
    <row r="38" spans="1:17" ht="27" customHeight="1">
      <c r="A38" s="43"/>
      <c r="B38" s="49"/>
      <c r="C38" s="12" t="s">
        <v>45</v>
      </c>
      <c r="D38" s="13">
        <f>SUM(D28:D37)+D26</f>
        <v>803897.5</v>
      </c>
      <c r="E38" s="55">
        <f>SUM(E28:E37)+E26</f>
        <v>232878.7659327926</v>
      </c>
      <c r="F38" s="13">
        <v>967149</v>
      </c>
      <c r="G38" s="14">
        <f>(D38-F38)/F38</f>
        <v>-0.16879663836699413</v>
      </c>
      <c r="H38" s="55">
        <f>SUM(H28:H37)+H26</f>
        <v>62797</v>
      </c>
      <c r="I38" s="13"/>
      <c r="J38" s="33"/>
      <c r="K38" s="35"/>
      <c r="L38" s="33">
        <v>26</v>
      </c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25</v>
      </c>
      <c r="C40" s="4" t="s">
        <v>36</v>
      </c>
      <c r="D40" s="32">
        <v>56</v>
      </c>
      <c r="E40" s="52">
        <f>D40/3.452</f>
        <v>16.22247972190035</v>
      </c>
      <c r="F40" s="52">
        <v>682</v>
      </c>
      <c r="G40" s="17">
        <f>(D40-F40)/F40</f>
        <v>-0.9178885630498533</v>
      </c>
      <c r="H40" s="32">
        <v>5</v>
      </c>
      <c r="I40" s="31">
        <v>1</v>
      </c>
      <c r="J40" s="29">
        <f>H40/I40</f>
        <v>5</v>
      </c>
      <c r="K40" s="31">
        <v>1</v>
      </c>
      <c r="L40" s="52">
        <v>3</v>
      </c>
      <c r="M40" s="32">
        <v>1060</v>
      </c>
      <c r="N40" s="32">
        <v>99</v>
      </c>
      <c r="O40" s="52">
        <f>M40/3.452</f>
        <v>307.0683661645423</v>
      </c>
      <c r="P40" s="54">
        <v>41502</v>
      </c>
      <c r="Q40" s="38" t="s">
        <v>33</v>
      </c>
      <c r="R40" s="15"/>
    </row>
    <row r="41" spans="1:18" ht="25.5" customHeight="1">
      <c r="A41" s="43">
        <f>A40+1</f>
        <v>32</v>
      </c>
      <c r="B41" s="49" t="s">
        <v>5</v>
      </c>
      <c r="C41" s="4" t="s">
        <v>71</v>
      </c>
      <c r="D41" s="32">
        <v>38</v>
      </c>
      <c r="E41" s="52">
        <f>D41/3.452</f>
        <v>11.00811123986095</v>
      </c>
      <c r="F41" s="52" t="s">
        <v>21</v>
      </c>
      <c r="G41" s="17" t="s">
        <v>64</v>
      </c>
      <c r="H41" s="52">
        <v>7</v>
      </c>
      <c r="I41" s="31">
        <v>1</v>
      </c>
      <c r="J41" s="29">
        <f>H41/I41</f>
        <v>7</v>
      </c>
      <c r="K41" s="31">
        <v>1</v>
      </c>
      <c r="L41" s="52">
        <v>64</v>
      </c>
      <c r="M41" s="32">
        <v>314381</v>
      </c>
      <c r="N41" s="52">
        <v>32997</v>
      </c>
      <c r="O41" s="52">
        <f>M41/3.452</f>
        <v>91072.13209733488</v>
      </c>
      <c r="P41" s="54">
        <v>40797</v>
      </c>
      <c r="Q41" s="60" t="s">
        <v>14</v>
      </c>
      <c r="R41" s="15"/>
    </row>
    <row r="42" spans="1:18" ht="25.5" customHeight="1">
      <c r="A42" s="43">
        <f>A41+1</f>
        <v>33</v>
      </c>
      <c r="B42" s="49" t="s">
        <v>5</v>
      </c>
      <c r="C42" s="4" t="s">
        <v>67</v>
      </c>
      <c r="D42" s="32">
        <v>28</v>
      </c>
      <c r="E42" s="52">
        <f>D42/3.452</f>
        <v>8.111239860950175</v>
      </c>
      <c r="F42" s="52" t="s">
        <v>21</v>
      </c>
      <c r="G42" s="17" t="s">
        <v>64</v>
      </c>
      <c r="H42" s="32">
        <v>3</v>
      </c>
      <c r="I42" s="31">
        <v>1</v>
      </c>
      <c r="J42" s="29">
        <f>H42/I42</f>
        <v>3</v>
      </c>
      <c r="K42" s="31">
        <v>1</v>
      </c>
      <c r="L42" s="52"/>
      <c r="M42" s="31">
        <v>379939</v>
      </c>
      <c r="N42" s="31">
        <v>28313</v>
      </c>
      <c r="O42" s="52">
        <f>M42/3.452</f>
        <v>110063.44148319814</v>
      </c>
      <c r="P42" s="58">
        <v>41222</v>
      </c>
      <c r="Q42" s="59" t="s">
        <v>68</v>
      </c>
      <c r="R42" s="15"/>
    </row>
    <row r="43" spans="1:18" ht="25.5" customHeight="1">
      <c r="A43" s="43">
        <f>A42+1</f>
        <v>34</v>
      </c>
      <c r="B43" s="49" t="s">
        <v>5</v>
      </c>
      <c r="C43" s="4" t="s">
        <v>72</v>
      </c>
      <c r="D43" s="32">
        <v>22</v>
      </c>
      <c r="E43" s="52">
        <f>D43/3.452</f>
        <v>6.373117033603708</v>
      </c>
      <c r="F43" s="52" t="s">
        <v>21</v>
      </c>
      <c r="G43" s="17" t="s">
        <v>64</v>
      </c>
      <c r="H43" s="52">
        <v>4</v>
      </c>
      <c r="I43" s="31">
        <v>1</v>
      </c>
      <c r="J43" s="29">
        <f>H43/I43</f>
        <v>4</v>
      </c>
      <c r="K43" s="31">
        <v>1</v>
      </c>
      <c r="L43" s="52">
        <v>104</v>
      </c>
      <c r="M43" s="32">
        <v>329349.75</v>
      </c>
      <c r="N43" s="52">
        <v>21370</v>
      </c>
      <c r="O43" s="52">
        <f>M43/3.452</f>
        <v>95408.38644264195</v>
      </c>
      <c r="P43" s="54">
        <v>41341</v>
      </c>
      <c r="Q43" s="38" t="s">
        <v>73</v>
      </c>
      <c r="R43" s="15"/>
    </row>
    <row r="44" spans="1:18" ht="25.5" customHeight="1">
      <c r="A44" s="43">
        <f>A43+1</f>
        <v>35</v>
      </c>
      <c r="B44" s="49">
        <v>27</v>
      </c>
      <c r="C44" s="4" t="s">
        <v>18</v>
      </c>
      <c r="D44" s="32">
        <v>11</v>
      </c>
      <c r="E44" s="52">
        <f>D44/3.452</f>
        <v>3.186558516801854</v>
      </c>
      <c r="F44" s="52">
        <v>348</v>
      </c>
      <c r="G44" s="17">
        <f>(D44-F44)/F44</f>
        <v>-0.9683908045977011</v>
      </c>
      <c r="H44" s="52">
        <v>2</v>
      </c>
      <c r="I44" s="31">
        <v>2</v>
      </c>
      <c r="J44" s="29">
        <f>H44/I44</f>
        <v>1</v>
      </c>
      <c r="K44" s="31">
        <v>2</v>
      </c>
      <c r="L44" s="52">
        <v>14</v>
      </c>
      <c r="M44" s="32">
        <v>728547.2</v>
      </c>
      <c r="N44" s="52">
        <v>59232</v>
      </c>
      <c r="O44" s="52">
        <f>M44/3.452</f>
        <v>211050.75318655852</v>
      </c>
      <c r="P44" s="54">
        <v>41425</v>
      </c>
      <c r="Q44" s="38" t="s">
        <v>19</v>
      </c>
      <c r="R44" s="15"/>
    </row>
    <row r="45" spans="1:17" ht="27" customHeight="1">
      <c r="A45" s="43"/>
      <c r="B45" s="49"/>
      <c r="C45" s="12" t="s">
        <v>59</v>
      </c>
      <c r="D45" s="55">
        <f>SUM(D40:D44)+D38</f>
        <v>804052.5</v>
      </c>
      <c r="E45" s="55">
        <f>SUM(E40:E44)+E38</f>
        <v>232923.6674391657</v>
      </c>
      <c r="F45" s="55">
        <v>968147</v>
      </c>
      <c r="G45" s="14">
        <f>(D45-F45)/F45</f>
        <v>-0.16949337239076298</v>
      </c>
      <c r="H45" s="55">
        <f>SUM(H40:H44)+H38</f>
        <v>62818</v>
      </c>
      <c r="I45" s="55"/>
      <c r="J45" s="33"/>
      <c r="K45" s="35"/>
      <c r="L45" s="33"/>
      <c r="M45" s="36"/>
      <c r="N45" s="36"/>
      <c r="O45" s="36"/>
      <c r="P45" s="37"/>
      <c r="Q45" s="46"/>
    </row>
    <row r="46" spans="1:17" ht="12" customHeight="1">
      <c r="A46" s="47"/>
      <c r="B46" s="51"/>
      <c r="C46" s="9"/>
      <c r="D46" s="10"/>
      <c r="E46" s="10"/>
      <c r="F46" s="10"/>
      <c r="G46" s="22"/>
      <c r="H46" s="21"/>
      <c r="I46" s="23"/>
      <c r="J46" s="23"/>
      <c r="K46" s="34"/>
      <c r="L46" s="23"/>
      <c r="M46" s="24"/>
      <c r="N46" s="24"/>
      <c r="O46" s="24"/>
      <c r="P46" s="11"/>
      <c r="Q46" s="48"/>
    </row>
    <row r="47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2013-09-13T21:13:20Z</dcterms:modified>
  <cp:category/>
  <cp:version/>
  <cp:contentType/>
  <cp:contentStatus/>
</cp:coreProperties>
</file>