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180" tabRatio="601" activeTab="0"/>
  </bookViews>
  <sheets>
    <sheet name="Rugsėjo 27 - spalio 3 d.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<sst xmlns="http://schemas.openxmlformats.org/spreadsheetml/2006/main" count="119" uniqueCount="85">
  <si>
    <t>Bėgančios kortos
(Runner Runner)</t>
  </si>
  <si>
    <t>Theatrical Film Distribution /
20th Century Fox</t>
  </si>
  <si>
    <t>Teresės nuodėmė
(Therese Desqueyroux)</t>
  </si>
  <si>
    <t>Ženk pirmąjį žingsnį
(Make Your Move)</t>
  </si>
  <si>
    <t>Džesmina
(Blue Jasmine)</t>
  </si>
  <si>
    <t>ACME Film</t>
  </si>
  <si>
    <t>Šeima
(The Family)</t>
  </si>
  <si>
    <t>Incognito Film</t>
  </si>
  <si>
    <t>Rugsėjo 27 - spalio 3 d. Lietuvos kino teatruose rodytų filmų top-40</t>
  </si>
  <si>
    <t>Rugsėjo
20 - 26 d. 
pajamos
(Lt)</t>
  </si>
  <si>
    <t>Rugsėjo 27 -
spalio 3 d. 
pajamos
(Lt)</t>
  </si>
  <si>
    <t>Rugsėjo 27 -
spalio 3 d. 
žiūrovų
sk.</t>
  </si>
  <si>
    <t>Rugsėjo 27 -
spalio 3 d. 
pajamos
(Eur)</t>
  </si>
  <si>
    <t>Šventieji motorai
(Holy Motors)</t>
  </si>
  <si>
    <t>Meilė
(L'Amour / Love)</t>
  </si>
  <si>
    <t>Planetos filmai</t>
  </si>
  <si>
    <t>Baltas kaspinas
(Das weisse Band / The White Ribbon)</t>
  </si>
  <si>
    <t>Planetos filmai</t>
  </si>
  <si>
    <t>Labas, mes Mileriai
(We are the Millers)</t>
  </si>
  <si>
    <t>-</t>
  </si>
  <si>
    <t>Batuotas katinas Pūkis
(Puss In Boots)</t>
  </si>
  <si>
    <t>Legendos susivienija
(The Rise of the Guardians)</t>
  </si>
  <si>
    <t>Forum Cinemas /
Paramount</t>
  </si>
  <si>
    <t>Forum Cinemas /
Paramount</t>
  </si>
  <si>
    <t>-</t>
  </si>
  <si>
    <t>Optimisto istorija
(Silver Linings Playbook)</t>
  </si>
  <si>
    <t>Top Film</t>
  </si>
  <si>
    <t>Gravitacija
(Gravity)</t>
  </si>
  <si>
    <t>IS</t>
  </si>
  <si>
    <t>Išankstiniai seansai</t>
  </si>
  <si>
    <t>VŠĮ Naratyvas</t>
  </si>
  <si>
    <t>N</t>
  </si>
  <si>
    <t>≈</t>
  </si>
  <si>
    <t>Rydiko kronikos. Sugrįžimas
(Riddick)</t>
  </si>
  <si>
    <t>ACME Film</t>
  </si>
  <si>
    <t>Laiškai Sofijai
(Letters to Sofia)</t>
  </si>
  <si>
    <t>Ranka rankon
(Main dans la main / Hand in Hand)</t>
  </si>
  <si>
    <t>Mirties įrankiai: Kaulų miestas
(Mortal Instruments: City of Bones)</t>
  </si>
  <si>
    <t>Nebrendylos 2
(Grown ups 2)</t>
  </si>
  <si>
    <t>Sparnai
(Planes)</t>
  </si>
  <si>
    <t>Laiko tiltas
(About Time)</t>
  </si>
  <si>
    <t>ACME Film /
Sony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</si>
  <si>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</si>
  <si>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</si>
  <si>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</si>
  <si>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</si>
  <si>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</si>
  <si>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</si>
  <si>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Streikas
(We Will Riot)</t>
  </si>
  <si>
    <t>Magiškas Paryžius 3
(Magic Paris 3)</t>
  </si>
  <si>
    <t>7 dienos Havanoje
(7 Days in Havana)</t>
  </si>
  <si>
    <t>A-One Films</t>
  </si>
  <si>
    <t>JOBS</t>
  </si>
  <si>
    <t>N</t>
  </si>
  <si>
    <t>Kaliniai
Prisoners)</t>
  </si>
  <si>
    <t>Ekskursantė
(The Excursionist)</t>
  </si>
  <si>
    <t>Cinemark</t>
  </si>
  <si>
    <t>-</t>
  </si>
  <si>
    <t xml:space="preserve">Platintojas </t>
  </si>
  <si>
    <t xml:space="preserve">Seansų 
sk. </t>
  </si>
  <si>
    <t>Kopijų 
sk.</t>
  </si>
  <si>
    <t>ACME Film /
Warner Bros.</t>
  </si>
  <si>
    <t>Bendros
pajamos
(Eur)</t>
  </si>
  <si>
    <t>Filmas</t>
  </si>
  <si>
    <t>Pakitimas</t>
  </si>
  <si>
    <t>Rodymo 
savaitė</t>
  </si>
  <si>
    <t>VISO (top10):</t>
  </si>
  <si>
    <t>VISO:</t>
  </si>
  <si>
    <t>ACME Film</t>
  </si>
  <si>
    <t>ACME Film</t>
  </si>
  <si>
    <t>Palikti Aliaskoje
(Frozen Ground)</t>
  </si>
  <si>
    <t>Garsų pasaulio įrašai</t>
  </si>
  <si>
    <t>Forum Cinemas /
Universal</t>
  </si>
  <si>
    <t>Bjaurusis aš 2
(Despicable Me 2)</t>
  </si>
  <si>
    <t>A-One Films</t>
  </si>
  <si>
    <t>ACME Film</t>
  </si>
  <si>
    <t>Forum Cinemas /
WDSMPI</t>
  </si>
  <si>
    <t>Forum Cinemas /
WDSMPI</t>
  </si>
  <si>
    <t>Vienišas klajūnas
(The Lone Ranger)</t>
  </si>
  <si>
    <t>Smurfai 2
(Smurfs 2)</t>
  </si>
  <si>
    <t>Monstrų universitetas
(Monsters University)</t>
  </si>
  <si>
    <t>Išvarymas
(Conjuring)</t>
  </si>
  <si>
    <t>-</t>
  </si>
  <si>
    <t>-</t>
  </si>
  <si>
    <t>Mikė Pūkuotukas
(Winnie the Pooh)</t>
  </si>
</sst>
</file>

<file path=xl/styles.xml><?xml version="1.0" encoding="utf-8"?>
<styleSheet xmlns="http://schemas.openxmlformats.org/spreadsheetml/2006/main">
  <numFmts count="51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.00\ &quot;Lt&quot;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05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10.04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Jobs.ataskaita130930-10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lio 4 - 6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Cinamon"/>
      <sheetName val="Pasaka"/>
      <sheetName val="Marijampole"/>
      <sheetName val="Alytus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6.7109375" style="3" bestFit="1" customWidth="1"/>
    <col min="4" max="6" width="14.7109375" style="3" bestFit="1" customWidth="1"/>
    <col min="7" max="7" width="10.8515625" style="3" bestFit="1" customWidth="1"/>
    <col min="8" max="8" width="14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8</v>
      </c>
      <c r="B1" s="1"/>
      <c r="C1" s="1"/>
      <c r="D1" s="2"/>
      <c r="E1" s="25"/>
      <c r="G1" s="30"/>
      <c r="H1" s="3" t="s">
        <v>32</v>
      </c>
      <c r="K1"/>
    </row>
    <row r="2" ht="13.5" thickBot="1"/>
    <row r="3" spans="1:17" ht="61.5" customHeight="1">
      <c r="A3" s="39"/>
      <c r="B3" s="40"/>
      <c r="C3" s="41" t="s">
        <v>63</v>
      </c>
      <c r="D3" s="41" t="s">
        <v>10</v>
      </c>
      <c r="E3" s="41" t="s">
        <v>12</v>
      </c>
      <c r="F3" s="41" t="s">
        <v>9</v>
      </c>
      <c r="G3" s="41" t="s">
        <v>64</v>
      </c>
      <c r="H3" s="41" t="s">
        <v>11</v>
      </c>
      <c r="I3" s="41" t="s">
        <v>59</v>
      </c>
      <c r="J3" s="41" t="s">
        <v>47</v>
      </c>
      <c r="K3" s="41" t="s">
        <v>60</v>
      </c>
      <c r="L3" s="41" t="s">
        <v>65</v>
      </c>
      <c r="M3" s="41" t="s">
        <v>42</v>
      </c>
      <c r="N3" s="41" t="s">
        <v>43</v>
      </c>
      <c r="O3" s="41" t="s">
        <v>62</v>
      </c>
      <c r="P3" s="41" t="s">
        <v>44</v>
      </c>
      <c r="Q3" s="42" t="s">
        <v>58</v>
      </c>
    </row>
    <row r="4" spans="1:18" ht="25.5" customHeight="1">
      <c r="A4" s="43">
        <v>1</v>
      </c>
      <c r="B4" s="49">
        <v>1</v>
      </c>
      <c r="C4" s="4" t="s">
        <v>39</v>
      </c>
      <c r="D4" s="32">
        <v>164246</v>
      </c>
      <c r="E4" s="52">
        <f>D4/3.452</f>
        <v>47579.95365005794</v>
      </c>
      <c r="F4" s="52">
        <v>231795.5</v>
      </c>
      <c r="G4" s="17">
        <f>(D4-F4)/F4</f>
        <v>-0.29141851330159557</v>
      </c>
      <c r="H4" s="52">
        <v>12619</v>
      </c>
      <c r="I4" s="31">
        <v>433</v>
      </c>
      <c r="J4" s="29">
        <f>H4/I4</f>
        <v>29.143187066974598</v>
      </c>
      <c r="K4" s="31">
        <v>19</v>
      </c>
      <c r="L4" s="52">
        <v>2</v>
      </c>
      <c r="M4" s="32">
        <v>403492.5</v>
      </c>
      <c r="N4" s="52">
        <v>30991</v>
      </c>
      <c r="O4" s="52">
        <f>M4/3.452</f>
        <v>116886.58748551564</v>
      </c>
      <c r="P4" s="56">
        <v>41537</v>
      </c>
      <c r="Q4" s="38" t="s">
        <v>77</v>
      </c>
      <c r="R4" s="15"/>
    </row>
    <row r="5" spans="1:18" ht="25.5" customHeight="1">
      <c r="A5" s="43">
        <f>A4+1</f>
        <v>2</v>
      </c>
      <c r="B5" s="49" t="s">
        <v>53</v>
      </c>
      <c r="C5" s="4" t="s">
        <v>0</v>
      </c>
      <c r="D5" s="32">
        <v>137237</v>
      </c>
      <c r="E5" s="52">
        <f>D5/3.452</f>
        <v>39755.79374275782</v>
      </c>
      <c r="F5" s="52" t="s">
        <v>82</v>
      </c>
      <c r="G5" s="17" t="s">
        <v>82</v>
      </c>
      <c r="H5" s="52">
        <v>9930</v>
      </c>
      <c r="I5" s="31">
        <v>242</v>
      </c>
      <c r="J5" s="29">
        <f>H5/I5</f>
        <v>41.03305785123967</v>
      </c>
      <c r="K5" s="31">
        <v>7</v>
      </c>
      <c r="L5" s="52">
        <v>1</v>
      </c>
      <c r="M5" s="32">
        <v>145140</v>
      </c>
      <c r="N5" s="52">
        <v>10638</v>
      </c>
      <c r="O5" s="52">
        <f>M5/3.452</f>
        <v>42045.19119351101</v>
      </c>
      <c r="P5" s="56">
        <v>41574</v>
      </c>
      <c r="Q5" s="38" t="s">
        <v>1</v>
      </c>
      <c r="R5" s="15"/>
    </row>
    <row r="6" spans="1:18" ht="25.5" customHeight="1">
      <c r="A6" s="43">
        <f aca="true" t="shared" si="0" ref="A6:A13">A5+1</f>
        <v>3</v>
      </c>
      <c r="B6" s="49" t="s">
        <v>31</v>
      </c>
      <c r="C6" s="4" t="s">
        <v>55</v>
      </c>
      <c r="D6" s="32">
        <v>86016</v>
      </c>
      <c r="E6" s="52">
        <f>D6/3.452</f>
        <v>24917.728852838933</v>
      </c>
      <c r="F6" s="52">
        <v>1278.5</v>
      </c>
      <c r="G6" s="17">
        <f>(D6-F6)/F6</f>
        <v>66.2788423934298</v>
      </c>
      <c r="H6" s="32">
        <v>7073</v>
      </c>
      <c r="I6" s="31">
        <v>223</v>
      </c>
      <c r="J6" s="29">
        <f>H6/I6</f>
        <v>31.717488789237667</v>
      </c>
      <c r="K6" s="31">
        <v>1</v>
      </c>
      <c r="L6" s="52">
        <v>1</v>
      </c>
      <c r="M6" s="32">
        <v>87294</v>
      </c>
      <c r="N6" s="32">
        <v>7154</v>
      </c>
      <c r="O6" s="52">
        <f>M6/3.452</f>
        <v>25287.949015063732</v>
      </c>
      <c r="P6" s="56">
        <v>41574</v>
      </c>
      <c r="Q6" s="38" t="s">
        <v>56</v>
      </c>
      <c r="R6" s="15"/>
    </row>
    <row r="7" spans="1:18" ht="25.5" customHeight="1">
      <c r="A7" s="43">
        <f t="shared" si="0"/>
        <v>4</v>
      </c>
      <c r="B7" s="49" t="s">
        <v>53</v>
      </c>
      <c r="C7" s="4" t="s">
        <v>40</v>
      </c>
      <c r="D7" s="32">
        <v>62231</v>
      </c>
      <c r="E7" s="52">
        <f>D7/3.452</f>
        <v>18027.52027809965</v>
      </c>
      <c r="F7" s="52" t="s">
        <v>82</v>
      </c>
      <c r="G7" s="17" t="s">
        <v>82</v>
      </c>
      <c r="H7" s="32">
        <v>4591</v>
      </c>
      <c r="I7" s="31">
        <v>195</v>
      </c>
      <c r="J7" s="29">
        <f>H7/I7</f>
        <v>23.543589743589745</v>
      </c>
      <c r="K7" s="31">
        <v>11</v>
      </c>
      <c r="L7" s="52">
        <v>1</v>
      </c>
      <c r="M7" s="32">
        <v>65700</v>
      </c>
      <c r="N7" s="32">
        <v>4843</v>
      </c>
      <c r="O7" s="52">
        <f>M7/3.452</f>
        <v>19032.4449594438</v>
      </c>
      <c r="P7" s="56">
        <v>41574</v>
      </c>
      <c r="Q7" s="38" t="s">
        <v>72</v>
      </c>
      <c r="R7" s="15"/>
    </row>
    <row r="8" spans="1:18" ht="25.5" customHeight="1">
      <c r="A8" s="43">
        <f t="shared" si="0"/>
        <v>5</v>
      </c>
      <c r="B8" s="49">
        <v>4</v>
      </c>
      <c r="C8" s="4" t="s">
        <v>18</v>
      </c>
      <c r="D8" s="31">
        <v>44329.5</v>
      </c>
      <c r="E8" s="52">
        <f>D8/3.452</f>
        <v>12841.685979142527</v>
      </c>
      <c r="F8" s="52">
        <v>59269</v>
      </c>
      <c r="G8" s="17">
        <f>(D8-F8)/F8</f>
        <v>-0.2520626297052422</v>
      </c>
      <c r="H8" s="31">
        <v>3159</v>
      </c>
      <c r="I8" s="31">
        <v>78</v>
      </c>
      <c r="J8" s="29">
        <f>H8/I8</f>
        <v>40.5</v>
      </c>
      <c r="K8" s="31">
        <v>7</v>
      </c>
      <c r="L8" s="52">
        <v>4</v>
      </c>
      <c r="M8" s="31">
        <v>288386</v>
      </c>
      <c r="N8" s="31">
        <v>20589</v>
      </c>
      <c r="O8" s="52">
        <f>M8/3.452</f>
        <v>83541.71494785632</v>
      </c>
      <c r="P8" s="56">
        <v>41523</v>
      </c>
      <c r="Q8" s="38" t="s">
        <v>61</v>
      </c>
      <c r="R8" s="15"/>
    </row>
    <row r="9" spans="1:18" ht="25.5" customHeight="1">
      <c r="A9" s="43">
        <f t="shared" si="0"/>
        <v>6</v>
      </c>
      <c r="B9" s="49">
        <v>3</v>
      </c>
      <c r="C9" s="4" t="s">
        <v>6</v>
      </c>
      <c r="D9" s="31">
        <v>38287</v>
      </c>
      <c r="E9" s="52">
        <f>D9/3.452</f>
        <v>11091.251448435689</v>
      </c>
      <c r="F9" s="52">
        <v>61044</v>
      </c>
      <c r="G9" s="17">
        <f>(D9-F9)/F9</f>
        <v>-0.37279667125352206</v>
      </c>
      <c r="H9" s="31">
        <v>2881</v>
      </c>
      <c r="I9" s="31">
        <f>15*7</f>
        <v>105</v>
      </c>
      <c r="J9" s="29">
        <f>H9/I9</f>
        <v>27.438095238095237</v>
      </c>
      <c r="K9" s="31">
        <v>10</v>
      </c>
      <c r="L9" s="52">
        <v>3</v>
      </c>
      <c r="M9" s="31">
        <v>183243</v>
      </c>
      <c r="N9" s="31">
        <v>13098</v>
      </c>
      <c r="O9" s="52">
        <f>M9/3.452</f>
        <v>53083.14020857474</v>
      </c>
      <c r="P9" s="56">
        <v>41530</v>
      </c>
      <c r="Q9" s="38" t="s">
        <v>71</v>
      </c>
      <c r="R9" s="15"/>
    </row>
    <row r="10" spans="1:18" ht="25.5" customHeight="1">
      <c r="A10" s="43">
        <f t="shared" si="0"/>
        <v>7</v>
      </c>
      <c r="B10" s="49">
        <v>5</v>
      </c>
      <c r="C10" s="4" t="s">
        <v>54</v>
      </c>
      <c r="D10" s="31">
        <v>36120</v>
      </c>
      <c r="E10" s="52">
        <f>D10/3.452</f>
        <v>10463.499420625725</v>
      </c>
      <c r="F10" s="52">
        <v>53378</v>
      </c>
      <c r="G10" s="17">
        <f>(D10-F10)/F10</f>
        <v>-0.3233167222451197</v>
      </c>
      <c r="H10" s="31">
        <v>2568</v>
      </c>
      <c r="I10" s="31">
        <v>62</v>
      </c>
      <c r="J10" s="29">
        <f>H10/I10</f>
        <v>41.41935483870968</v>
      </c>
      <c r="K10" s="31">
        <v>6</v>
      </c>
      <c r="L10" s="52">
        <v>2</v>
      </c>
      <c r="M10" s="31">
        <v>89498</v>
      </c>
      <c r="N10" s="31">
        <v>6267</v>
      </c>
      <c r="O10" s="52">
        <f>M10/3.452</f>
        <v>25926.419466975665</v>
      </c>
      <c r="P10" s="56">
        <v>41537</v>
      </c>
      <c r="Q10" s="38" t="s">
        <v>34</v>
      </c>
      <c r="R10" s="15"/>
    </row>
    <row r="11" spans="1:18" ht="25.5" customHeight="1">
      <c r="A11" s="43">
        <f t="shared" si="0"/>
        <v>8</v>
      </c>
      <c r="B11" s="49">
        <v>2</v>
      </c>
      <c r="C11" s="4" t="s">
        <v>52</v>
      </c>
      <c r="D11" s="32">
        <v>34955.5</v>
      </c>
      <c r="E11" s="52">
        <f>D11/3.452</f>
        <v>10126.158748551565</v>
      </c>
      <c r="F11" s="52">
        <v>67139</v>
      </c>
      <c r="G11" s="17">
        <f>(D11-F11)/F11</f>
        <v>-0.4793562608915831</v>
      </c>
      <c r="H11" s="32">
        <v>2474</v>
      </c>
      <c r="I11" s="31">
        <f>14*7</f>
        <v>98</v>
      </c>
      <c r="J11" s="29">
        <f>H11/I11</f>
        <v>25.244897959183675</v>
      </c>
      <c r="K11" s="31">
        <v>6</v>
      </c>
      <c r="L11" s="52">
        <v>2</v>
      </c>
      <c r="M11" s="32">
        <v>105767</v>
      </c>
      <c r="N11" s="32">
        <v>7425</v>
      </c>
      <c r="O11" s="52">
        <f>M11/3.452</f>
        <v>30639.33951332561</v>
      </c>
      <c r="P11" s="56">
        <v>41537</v>
      </c>
      <c r="Q11" s="38" t="s">
        <v>7</v>
      </c>
      <c r="R11" s="15"/>
    </row>
    <row r="12" spans="1:18" ht="25.5" customHeight="1">
      <c r="A12" s="43">
        <f t="shared" si="0"/>
        <v>9</v>
      </c>
      <c r="B12" s="49">
        <v>6</v>
      </c>
      <c r="C12" s="4" t="s">
        <v>35</v>
      </c>
      <c r="D12" s="32">
        <v>23533</v>
      </c>
      <c r="E12" s="52">
        <f>D12/3.452</f>
        <v>6817.20741599073</v>
      </c>
      <c r="F12" s="52">
        <v>39990</v>
      </c>
      <c r="G12" s="17">
        <f>(D12-F12)/F12</f>
        <v>-0.4115278819704926</v>
      </c>
      <c r="H12" s="32">
        <v>1791</v>
      </c>
      <c r="I12" s="31">
        <v>80</v>
      </c>
      <c r="J12" s="29">
        <f>H12/I12</f>
        <v>22.3875</v>
      </c>
      <c r="K12" s="31">
        <v>6</v>
      </c>
      <c r="L12" s="52">
        <v>5</v>
      </c>
      <c r="M12" s="31">
        <v>313210.5</v>
      </c>
      <c r="N12" s="31">
        <v>25126</v>
      </c>
      <c r="O12" s="52">
        <f>M12/3.452</f>
        <v>90733.05330243337</v>
      </c>
      <c r="P12" s="53">
        <v>41516</v>
      </c>
      <c r="Q12" s="38" t="s">
        <v>34</v>
      </c>
      <c r="R12" s="15"/>
    </row>
    <row r="13" spans="1:18" ht="25.5" customHeight="1">
      <c r="A13" s="43">
        <f t="shared" si="0"/>
        <v>10</v>
      </c>
      <c r="B13" s="49">
        <v>7</v>
      </c>
      <c r="C13" s="4" t="s">
        <v>80</v>
      </c>
      <c r="D13" s="31">
        <v>19314.5</v>
      </c>
      <c r="E13" s="52">
        <f>D13/3.452</f>
        <v>5595.162224797219</v>
      </c>
      <c r="F13" s="52">
        <v>31295</v>
      </c>
      <c r="G13" s="17">
        <f>(D13-F13)/F13</f>
        <v>-0.3828247323853651</v>
      </c>
      <c r="H13" s="31">
        <v>1461</v>
      </c>
      <c r="I13" s="31">
        <v>91</v>
      </c>
      <c r="J13" s="29">
        <f>H13/I13</f>
        <v>16.054945054945055</v>
      </c>
      <c r="K13" s="31">
        <v>13</v>
      </c>
      <c r="L13" s="52">
        <v>6</v>
      </c>
      <c r="M13" s="31">
        <v>679943.5</v>
      </c>
      <c r="N13" s="31">
        <v>54983</v>
      </c>
      <c r="O13" s="52">
        <f>M13/3.452</f>
        <v>196970.88644264196</v>
      </c>
      <c r="P13" s="53">
        <v>41509</v>
      </c>
      <c r="Q13" s="38" t="s">
        <v>77</v>
      </c>
      <c r="R13" s="15"/>
    </row>
    <row r="14" spans="1:17" ht="27" customHeight="1">
      <c r="A14" s="43"/>
      <c r="B14" s="49"/>
      <c r="C14" s="12" t="s">
        <v>66</v>
      </c>
      <c r="D14" s="13">
        <f>SUM(D4:D13)</f>
        <v>646269.5</v>
      </c>
      <c r="E14" s="54">
        <f>SUM(E4:E13)</f>
        <v>187215.96176129777</v>
      </c>
      <c r="F14" s="13">
        <v>612004</v>
      </c>
      <c r="G14" s="14">
        <f>(D14-F14)/F14</f>
        <v>0.05598901314370494</v>
      </c>
      <c r="H14" s="54">
        <f>SUM(H4:H13)</f>
        <v>48547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8</v>
      </c>
      <c r="C16" s="4" t="s">
        <v>4</v>
      </c>
      <c r="D16" s="32">
        <v>14225</v>
      </c>
      <c r="E16" s="52">
        <f>D16/3.452</f>
        <v>4120.799536500579</v>
      </c>
      <c r="F16" s="52">
        <v>24295.5</v>
      </c>
      <c r="G16" s="17">
        <f>(D16-F16)/F16</f>
        <v>-0.414500627688255</v>
      </c>
      <c r="H16" s="32">
        <v>1027</v>
      </c>
      <c r="I16" s="31">
        <v>36</v>
      </c>
      <c r="J16" s="29">
        <f>H16/I16</f>
        <v>28.52777777777778</v>
      </c>
      <c r="K16" s="31">
        <v>3</v>
      </c>
      <c r="L16" s="52">
        <v>3</v>
      </c>
      <c r="M16" s="31">
        <v>83556</v>
      </c>
      <c r="N16" s="31">
        <v>5766</v>
      </c>
      <c r="O16" s="52">
        <f>M16/3.452</f>
        <v>24205.098493626883</v>
      </c>
      <c r="P16" s="56">
        <v>41530</v>
      </c>
      <c r="Q16" s="38" t="s">
        <v>5</v>
      </c>
      <c r="R16" s="15"/>
    </row>
    <row r="17" spans="1:18" ht="25.5" customHeight="1">
      <c r="A17" s="43">
        <f>A16+1</f>
        <v>12</v>
      </c>
      <c r="B17" s="49" t="s">
        <v>53</v>
      </c>
      <c r="C17" s="4" t="s">
        <v>48</v>
      </c>
      <c r="D17" s="32">
        <v>9336</v>
      </c>
      <c r="E17" s="52">
        <f>D17/3.452</f>
        <v>2704.519119351101</v>
      </c>
      <c r="F17" s="52">
        <v>3207</v>
      </c>
      <c r="G17" s="17">
        <f>(D17-F17)/F17</f>
        <v>1.9111318989710009</v>
      </c>
      <c r="H17" s="32">
        <v>847</v>
      </c>
      <c r="I17" s="31">
        <v>47</v>
      </c>
      <c r="J17" s="29">
        <f>H17/I17</f>
        <v>18.02127659574468</v>
      </c>
      <c r="K17" s="31">
        <v>4</v>
      </c>
      <c r="L17" s="52">
        <v>1</v>
      </c>
      <c r="M17" s="32">
        <f>15087-2544</f>
        <v>12543</v>
      </c>
      <c r="N17" s="32">
        <f>1349-176</f>
        <v>1173</v>
      </c>
      <c r="O17" s="52">
        <f>M17/3.452</f>
        <v>3633.545770567787</v>
      </c>
      <c r="P17" s="56">
        <v>41573</v>
      </c>
      <c r="Q17" s="38" t="s">
        <v>30</v>
      </c>
      <c r="R17" s="15"/>
    </row>
    <row r="18" spans="1:18" ht="25.5" customHeight="1">
      <c r="A18" s="43">
        <f>A17+1</f>
        <v>13</v>
      </c>
      <c r="B18" s="49" t="s">
        <v>28</v>
      </c>
      <c r="C18" s="4" t="s">
        <v>27</v>
      </c>
      <c r="D18" s="32">
        <v>8771.5</v>
      </c>
      <c r="E18" s="52">
        <f>D18/3.452</f>
        <v>2540.9907300115874</v>
      </c>
      <c r="F18" s="52" t="s">
        <v>82</v>
      </c>
      <c r="G18" s="17" t="s">
        <v>82</v>
      </c>
      <c r="H18" s="32">
        <v>508</v>
      </c>
      <c r="I18" s="31">
        <v>8</v>
      </c>
      <c r="J18" s="29">
        <f>H18/I18</f>
        <v>63.5</v>
      </c>
      <c r="K18" s="31">
        <v>8</v>
      </c>
      <c r="L18" s="52" t="s">
        <v>28</v>
      </c>
      <c r="M18" s="31">
        <v>8771.5</v>
      </c>
      <c r="N18" s="31">
        <v>508</v>
      </c>
      <c r="O18" s="52">
        <f>M18/3.452</f>
        <v>2540.9907300115874</v>
      </c>
      <c r="P18" s="56" t="s">
        <v>29</v>
      </c>
      <c r="Q18" s="38" t="s">
        <v>61</v>
      </c>
      <c r="R18" s="15"/>
    </row>
    <row r="19" spans="1:18" ht="25.5" customHeight="1">
      <c r="A19" s="43">
        <f>A18+1</f>
        <v>14</v>
      </c>
      <c r="B19" s="49">
        <v>12</v>
      </c>
      <c r="C19" s="4" t="s">
        <v>79</v>
      </c>
      <c r="D19" s="32">
        <v>8459</v>
      </c>
      <c r="E19" s="52">
        <f>D19/3.452</f>
        <v>2450.463499420626</v>
      </c>
      <c r="F19" s="52">
        <v>11607.5</v>
      </c>
      <c r="G19" s="17">
        <f>(D19-F19)/F19</f>
        <v>-0.2712470385526599</v>
      </c>
      <c r="H19" s="32">
        <v>614</v>
      </c>
      <c r="I19" s="31">
        <v>47</v>
      </c>
      <c r="J19" s="29">
        <f>H19/I19</f>
        <v>13.063829787234043</v>
      </c>
      <c r="K19" s="31">
        <v>5</v>
      </c>
      <c r="L19" s="52">
        <v>9</v>
      </c>
      <c r="M19" s="31">
        <v>817942</v>
      </c>
      <c r="N19" s="31">
        <v>64455</v>
      </c>
      <c r="O19" s="52">
        <f>M19/3.452</f>
        <v>236947.27694090383</v>
      </c>
      <c r="P19" s="53">
        <v>41488</v>
      </c>
      <c r="Q19" s="38" t="s">
        <v>41</v>
      </c>
      <c r="R19" s="15"/>
    </row>
    <row r="20" spans="1:18" ht="25.5" customHeight="1">
      <c r="A20" s="43">
        <f>A19+1</f>
        <v>15</v>
      </c>
      <c r="B20" s="49">
        <v>9</v>
      </c>
      <c r="C20" s="4" t="s">
        <v>33</v>
      </c>
      <c r="D20" s="31">
        <v>7964.5</v>
      </c>
      <c r="E20" s="52">
        <f>D20/3.452</f>
        <v>2307.213209733488</v>
      </c>
      <c r="F20" s="52">
        <v>23644.5</v>
      </c>
      <c r="G20" s="17">
        <f>(D20-F20)/F20</f>
        <v>-0.663156336568758</v>
      </c>
      <c r="H20" s="31">
        <v>528</v>
      </c>
      <c r="I20" s="31">
        <v>15</v>
      </c>
      <c r="J20" s="29">
        <f>H20/I20</f>
        <v>35.2</v>
      </c>
      <c r="K20" s="31">
        <v>3</v>
      </c>
      <c r="L20" s="52">
        <v>4</v>
      </c>
      <c r="M20" s="31">
        <v>171456</v>
      </c>
      <c r="N20" s="31">
        <v>11658</v>
      </c>
      <c r="O20" s="52">
        <f>M20/3.452</f>
        <v>49668.597914252605</v>
      </c>
      <c r="P20" s="56">
        <v>41523</v>
      </c>
      <c r="Q20" s="38" t="s">
        <v>69</v>
      </c>
      <c r="R20" s="15"/>
    </row>
    <row r="21" spans="1:18" ht="25.5" customHeight="1">
      <c r="A21" s="43">
        <f>A20+1</f>
        <v>16</v>
      </c>
      <c r="B21" s="49">
        <v>11</v>
      </c>
      <c r="C21" s="4" t="s">
        <v>81</v>
      </c>
      <c r="D21" s="32">
        <v>6559</v>
      </c>
      <c r="E21" s="52">
        <f>D21/3.452</f>
        <v>1900.0579374275783</v>
      </c>
      <c r="F21" s="52">
        <v>12235.5</v>
      </c>
      <c r="G21" s="17">
        <f>(D21-F21)/F21</f>
        <v>-0.4639369049078501</v>
      </c>
      <c r="H21" s="32">
        <v>425</v>
      </c>
      <c r="I21" s="31">
        <v>13</v>
      </c>
      <c r="J21" s="29">
        <f>H21/I21</f>
        <v>32.69230769230769</v>
      </c>
      <c r="K21" s="31">
        <v>3</v>
      </c>
      <c r="L21" s="52">
        <v>6</v>
      </c>
      <c r="M21" s="31">
        <v>376923.5</v>
      </c>
      <c r="N21" s="31">
        <v>28893</v>
      </c>
      <c r="O21" s="52">
        <f>M21/3.452</f>
        <v>109189.88991888761</v>
      </c>
      <c r="P21" s="53">
        <v>41509</v>
      </c>
      <c r="Q21" s="38" t="s">
        <v>61</v>
      </c>
      <c r="R21" s="15"/>
    </row>
    <row r="22" spans="1:18" ht="25.5" customHeight="1">
      <c r="A22" s="43">
        <f>A21+1</f>
        <v>17</v>
      </c>
      <c r="B22" s="49">
        <v>13</v>
      </c>
      <c r="C22" s="4" t="s">
        <v>73</v>
      </c>
      <c r="D22" s="32">
        <v>5554.5</v>
      </c>
      <c r="E22" s="52">
        <f>D22/3.452</f>
        <v>1609.0672074159907</v>
      </c>
      <c r="F22" s="52">
        <v>7922</v>
      </c>
      <c r="G22" s="17">
        <f>(D22-F22)/F22</f>
        <v>-0.29885130017672307</v>
      </c>
      <c r="H22" s="52">
        <v>406</v>
      </c>
      <c r="I22" s="31">
        <v>46</v>
      </c>
      <c r="J22" s="29">
        <f>H22/I22</f>
        <v>8.826086956521738</v>
      </c>
      <c r="K22" s="31">
        <v>7</v>
      </c>
      <c r="L22" s="52">
        <v>12</v>
      </c>
      <c r="M22" s="32">
        <v>1950676.95</v>
      </c>
      <c r="N22" s="52">
        <v>145304</v>
      </c>
      <c r="O22" s="52">
        <f>M22/3.452</f>
        <v>565086.0225955967</v>
      </c>
      <c r="P22" s="53">
        <v>41467</v>
      </c>
      <c r="Q22" s="38" t="s">
        <v>72</v>
      </c>
      <c r="R22" s="15"/>
    </row>
    <row r="23" spans="1:18" ht="25.5" customHeight="1">
      <c r="A23" s="43">
        <f>A22+1</f>
        <v>18</v>
      </c>
      <c r="B23" s="49">
        <v>15</v>
      </c>
      <c r="C23" s="4" t="s">
        <v>70</v>
      </c>
      <c r="D23" s="32">
        <v>2306</v>
      </c>
      <c r="E23" s="52">
        <f>D23/3.452</f>
        <v>668.0185399768251</v>
      </c>
      <c r="F23" s="52">
        <v>3584.5</v>
      </c>
      <c r="G23" s="17">
        <f>(D23-F23)/F23</f>
        <v>-0.3566745710698842</v>
      </c>
      <c r="H23" s="32">
        <v>185</v>
      </c>
      <c r="I23" s="31">
        <v>28</v>
      </c>
      <c r="J23" s="29">
        <f>H23/I23</f>
        <v>6.607142857142857</v>
      </c>
      <c r="K23" s="31">
        <v>2</v>
      </c>
      <c r="L23" s="52">
        <v>4</v>
      </c>
      <c r="M23" s="32">
        <v>63658</v>
      </c>
      <c r="N23" s="32">
        <v>4437</v>
      </c>
      <c r="O23" s="52">
        <f>M23/3.452</f>
        <v>18440.90382387022</v>
      </c>
      <c r="P23" s="56">
        <v>41523</v>
      </c>
      <c r="Q23" s="38" t="s">
        <v>71</v>
      </c>
      <c r="R23" s="15"/>
    </row>
    <row r="24" spans="1:18" ht="25.5" customHeight="1">
      <c r="A24" s="43">
        <f>A23+1</f>
        <v>19</v>
      </c>
      <c r="B24" s="49">
        <v>10</v>
      </c>
      <c r="C24" s="4" t="s">
        <v>3</v>
      </c>
      <c r="D24" s="32">
        <v>2209.5</v>
      </c>
      <c r="E24" s="52">
        <f>D24/3.452</f>
        <v>640.063731170336</v>
      </c>
      <c r="F24" s="52">
        <v>20153.5</v>
      </c>
      <c r="G24" s="17">
        <f>(D24-F24)/F24</f>
        <v>-0.8903664375914854</v>
      </c>
      <c r="H24" s="32">
        <v>149</v>
      </c>
      <c r="I24" s="31">
        <v>14</v>
      </c>
      <c r="J24" s="29">
        <f>H24/I24</f>
        <v>10.642857142857142</v>
      </c>
      <c r="K24" s="31">
        <v>2</v>
      </c>
      <c r="L24" s="52">
        <v>3</v>
      </c>
      <c r="M24" s="31">
        <v>68575.5</v>
      </c>
      <c r="N24" s="31">
        <v>4891</v>
      </c>
      <c r="O24" s="52">
        <f>M24/3.452</f>
        <v>19865.440324449595</v>
      </c>
      <c r="P24" s="56">
        <v>41530</v>
      </c>
      <c r="Q24" s="38" t="s">
        <v>34</v>
      </c>
      <c r="R24" s="15"/>
    </row>
    <row r="25" spans="1:18" ht="25.5" customHeight="1">
      <c r="A25" s="43">
        <f>A24+1</f>
        <v>20</v>
      </c>
      <c r="B25" s="49" t="s">
        <v>57</v>
      </c>
      <c r="C25" s="4" t="s">
        <v>14</v>
      </c>
      <c r="D25" s="32">
        <v>518</v>
      </c>
      <c r="E25" s="52">
        <f>D25/3.452</f>
        <v>150.05793742757822</v>
      </c>
      <c r="F25" s="52" t="s">
        <v>82</v>
      </c>
      <c r="G25" s="17" t="s">
        <v>82</v>
      </c>
      <c r="H25" s="32">
        <v>49</v>
      </c>
      <c r="I25" s="31">
        <v>4</v>
      </c>
      <c r="J25" s="29">
        <f>H25/I25</f>
        <v>12.25</v>
      </c>
      <c r="K25" s="31">
        <v>1</v>
      </c>
      <c r="L25" s="52">
        <v>7</v>
      </c>
      <c r="M25" s="31">
        <v>4194</v>
      </c>
      <c r="N25" s="31">
        <v>454</v>
      </c>
      <c r="O25" s="52">
        <f>M25/3.452</f>
        <v>1214.9478563151797</v>
      </c>
      <c r="P25" s="55">
        <v>41502</v>
      </c>
      <c r="Q25" s="38" t="s">
        <v>15</v>
      </c>
      <c r="R25" s="15"/>
    </row>
    <row r="26" spans="1:17" ht="27" customHeight="1">
      <c r="A26" s="43"/>
      <c r="B26" s="49"/>
      <c r="C26" s="12" t="s">
        <v>45</v>
      </c>
      <c r="D26" s="54">
        <f>SUM(D16:D25)+D14</f>
        <v>712172.5</v>
      </c>
      <c r="E26" s="54">
        <f>SUM(E16:E25)+E14</f>
        <v>206307.21320973345</v>
      </c>
      <c r="F26" s="13">
        <v>663488.5</v>
      </c>
      <c r="G26" s="14">
        <f>(D26-F26)/F26</f>
        <v>0.07337580078629848</v>
      </c>
      <c r="H26" s="54">
        <f>SUM(H16:H25)+H14</f>
        <v>53285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24</v>
      </c>
      <c r="C28" s="4" t="s">
        <v>49</v>
      </c>
      <c r="D28" s="31">
        <v>324</v>
      </c>
      <c r="E28" s="52">
        <f>D28/3.452</f>
        <v>93.85863267670915</v>
      </c>
      <c r="F28" s="52">
        <v>360</v>
      </c>
      <c r="G28" s="17">
        <f>(D28-F28)/F28</f>
        <v>-0.1</v>
      </c>
      <c r="H28" s="31">
        <v>38</v>
      </c>
      <c r="I28" s="31">
        <v>4</v>
      </c>
      <c r="J28" s="29">
        <f>H28/I28</f>
        <v>9.5</v>
      </c>
      <c r="K28" s="31">
        <v>1</v>
      </c>
      <c r="L28" s="52"/>
      <c r="M28" s="31">
        <v>20193</v>
      </c>
      <c r="N28" s="31">
        <v>1630</v>
      </c>
      <c r="O28" s="52">
        <f>M28/3.452</f>
        <v>5849.652375434531</v>
      </c>
      <c r="P28" s="56">
        <v>41264</v>
      </c>
      <c r="Q28" s="38" t="s">
        <v>74</v>
      </c>
      <c r="R28" s="15"/>
    </row>
    <row r="29" spans="1:18" ht="25.5" customHeight="1">
      <c r="A29" s="43">
        <f>A28+1</f>
        <v>22</v>
      </c>
      <c r="B29" s="49">
        <v>25</v>
      </c>
      <c r="C29" s="4" t="s">
        <v>78</v>
      </c>
      <c r="D29" s="32">
        <v>318</v>
      </c>
      <c r="E29" s="52">
        <f>D29/3.452</f>
        <v>92.12050984936269</v>
      </c>
      <c r="F29" s="52">
        <v>478</v>
      </c>
      <c r="G29" s="17">
        <f>(D29-F29)/F29</f>
        <v>-0.33472803347280333</v>
      </c>
      <c r="H29" s="52">
        <v>48</v>
      </c>
      <c r="I29" s="31">
        <v>2</v>
      </c>
      <c r="J29" s="29">
        <f>H29/I29</f>
        <v>24</v>
      </c>
      <c r="K29" s="31">
        <v>1</v>
      </c>
      <c r="L29" s="52">
        <v>13</v>
      </c>
      <c r="M29" s="32">
        <v>245477</v>
      </c>
      <c r="N29" s="52">
        <v>17859</v>
      </c>
      <c r="O29" s="52">
        <f>M29/3.452</f>
        <v>71111.52954808806</v>
      </c>
      <c r="P29" s="53">
        <v>41460</v>
      </c>
      <c r="Q29" s="38" t="s">
        <v>77</v>
      </c>
      <c r="R29" s="15"/>
    </row>
    <row r="30" spans="1:18" ht="25.5" customHeight="1">
      <c r="A30" s="43">
        <f>A29+1</f>
        <v>23</v>
      </c>
      <c r="B30" s="49">
        <v>28</v>
      </c>
      <c r="C30" s="4" t="s">
        <v>50</v>
      </c>
      <c r="D30" s="32">
        <v>245</v>
      </c>
      <c r="E30" s="52">
        <f>D30/3.452</f>
        <v>70.97334878331402</v>
      </c>
      <c r="F30" s="52">
        <v>98</v>
      </c>
      <c r="G30" s="17">
        <f>(D30-F30)/F30</f>
        <v>1.5</v>
      </c>
      <c r="H30" s="32">
        <v>33</v>
      </c>
      <c r="I30" s="31">
        <v>3</v>
      </c>
      <c r="J30" s="29">
        <f>H30/I30</f>
        <v>11</v>
      </c>
      <c r="K30" s="31">
        <v>1</v>
      </c>
      <c r="L30" s="52"/>
      <c r="M30" s="32">
        <v>22569</v>
      </c>
      <c r="N30" s="32">
        <v>1954</v>
      </c>
      <c r="O30" s="52">
        <f>M30/3.452</f>
        <v>6537.949015063731</v>
      </c>
      <c r="P30" s="56">
        <v>41320</v>
      </c>
      <c r="Q30" s="38" t="s">
        <v>51</v>
      </c>
      <c r="R30" s="15"/>
    </row>
    <row r="31" spans="1:18" ht="25.5" customHeight="1">
      <c r="A31" s="43">
        <f aca="true" t="shared" si="1" ref="A31:A37">A30+1</f>
        <v>24</v>
      </c>
      <c r="B31" s="49" t="s">
        <v>53</v>
      </c>
      <c r="C31" s="4" t="s">
        <v>13</v>
      </c>
      <c r="D31" s="32">
        <v>236</v>
      </c>
      <c r="E31" s="52">
        <f>D31/3.452</f>
        <v>68.36616454229433</v>
      </c>
      <c r="F31" s="52" t="s">
        <v>57</v>
      </c>
      <c r="G31" s="17" t="s">
        <v>82</v>
      </c>
      <c r="H31" s="32">
        <v>22</v>
      </c>
      <c r="I31" s="31">
        <v>4</v>
      </c>
      <c r="J31" s="29">
        <f>H31/I31</f>
        <v>5.5</v>
      </c>
      <c r="K31" s="31"/>
      <c r="L31" s="52">
        <v>1</v>
      </c>
      <c r="M31" s="32">
        <v>236</v>
      </c>
      <c r="N31" s="32">
        <v>22</v>
      </c>
      <c r="O31" s="52">
        <f>M31/3.452</f>
        <v>68.36616454229433</v>
      </c>
      <c r="P31" s="56">
        <v>41577</v>
      </c>
      <c r="Q31" s="38" t="s">
        <v>15</v>
      </c>
      <c r="R31" s="15"/>
    </row>
    <row r="32" spans="1:18" ht="25.5" customHeight="1">
      <c r="A32" s="43">
        <f t="shared" si="1"/>
        <v>25</v>
      </c>
      <c r="B32" s="49">
        <v>21</v>
      </c>
      <c r="C32" s="4" t="s">
        <v>37</v>
      </c>
      <c r="D32" s="32">
        <v>198</v>
      </c>
      <c r="E32" s="52">
        <f>D32/3.452</f>
        <v>57.358053302433376</v>
      </c>
      <c r="F32" s="52">
        <v>562</v>
      </c>
      <c r="G32" s="17">
        <f>(D32-F32)/F32</f>
        <v>-0.6476868327402135</v>
      </c>
      <c r="H32" s="32">
        <v>35</v>
      </c>
      <c r="I32" s="31">
        <v>6</v>
      </c>
      <c r="J32" s="29">
        <f>H32/I32</f>
        <v>5.833333333333333</v>
      </c>
      <c r="K32" s="31">
        <v>2</v>
      </c>
      <c r="L32" s="52">
        <v>6</v>
      </c>
      <c r="M32" s="32">
        <v>137924.5</v>
      </c>
      <c r="N32" s="32">
        <v>12142</v>
      </c>
      <c r="O32" s="52">
        <f>M32/3.452</f>
        <v>39954.95365005794</v>
      </c>
      <c r="P32" s="53">
        <v>41509</v>
      </c>
      <c r="Q32" s="38" t="s">
        <v>75</v>
      </c>
      <c r="R32" s="15"/>
    </row>
    <row r="33" spans="1:18" ht="25.5" customHeight="1">
      <c r="A33" s="43">
        <f t="shared" si="1"/>
        <v>26</v>
      </c>
      <c r="B33" s="49">
        <v>22</v>
      </c>
      <c r="C33" s="4" t="s">
        <v>36</v>
      </c>
      <c r="D33" s="31">
        <v>180</v>
      </c>
      <c r="E33" s="52">
        <f>D33/3.452</f>
        <v>52.14368482039397</v>
      </c>
      <c r="F33" s="52">
        <v>530</v>
      </c>
      <c r="G33" s="17" t="s">
        <v>82</v>
      </c>
      <c r="H33" s="31">
        <v>23</v>
      </c>
      <c r="I33" s="31">
        <v>3</v>
      </c>
      <c r="J33" s="29">
        <f>H33/I33</f>
        <v>7.666666666666667</v>
      </c>
      <c r="K33" s="31">
        <v>1</v>
      </c>
      <c r="L33" s="52">
        <v>6</v>
      </c>
      <c r="M33" s="31">
        <v>2730</v>
      </c>
      <c r="N33" s="31">
        <v>221</v>
      </c>
      <c r="O33" s="52">
        <f>M33/3.452</f>
        <v>790.8458864426419</v>
      </c>
      <c r="P33" s="53">
        <v>41509</v>
      </c>
      <c r="Q33" s="38" t="s">
        <v>74</v>
      </c>
      <c r="R33" s="15"/>
    </row>
    <row r="34" spans="1:18" ht="25.5" customHeight="1">
      <c r="A34" s="43">
        <f t="shared" si="1"/>
        <v>27</v>
      </c>
      <c r="B34" s="49" t="s">
        <v>57</v>
      </c>
      <c r="C34" s="4" t="s">
        <v>16</v>
      </c>
      <c r="D34" s="32">
        <v>174</v>
      </c>
      <c r="E34" s="52">
        <f>D34/3.452</f>
        <v>50.405561993047506</v>
      </c>
      <c r="F34" s="52" t="s">
        <v>82</v>
      </c>
      <c r="G34" s="17" t="s">
        <v>83</v>
      </c>
      <c r="H34" s="32">
        <v>16</v>
      </c>
      <c r="I34" s="31">
        <v>2</v>
      </c>
      <c r="J34" s="29">
        <f>H34/I34</f>
        <v>8</v>
      </c>
      <c r="K34" s="31">
        <v>1</v>
      </c>
      <c r="L34" s="52"/>
      <c r="M34" s="31">
        <v>16236</v>
      </c>
      <c r="N34" s="31">
        <v>2131</v>
      </c>
      <c r="O34" s="52">
        <f>M34/3.452</f>
        <v>4703.360370799536</v>
      </c>
      <c r="P34" s="58">
        <v>40508</v>
      </c>
      <c r="Q34" s="59" t="s">
        <v>17</v>
      </c>
      <c r="R34" s="15"/>
    </row>
    <row r="35" spans="1:18" ht="25.5" customHeight="1">
      <c r="A35" s="43">
        <f t="shared" si="1"/>
        <v>28</v>
      </c>
      <c r="B35" s="49">
        <v>23</v>
      </c>
      <c r="C35" s="4" t="s">
        <v>2</v>
      </c>
      <c r="D35" s="32">
        <v>105</v>
      </c>
      <c r="E35" s="52">
        <f>D35/3.452</f>
        <v>30.417149478563154</v>
      </c>
      <c r="F35" s="52">
        <v>478</v>
      </c>
      <c r="G35" s="17">
        <f>(D35-F35)/F35</f>
        <v>-0.7803347280334728</v>
      </c>
      <c r="H35" s="32">
        <v>14</v>
      </c>
      <c r="I35" s="31">
        <v>2</v>
      </c>
      <c r="J35" s="29">
        <f>H35/I35</f>
        <v>7</v>
      </c>
      <c r="K35" s="31">
        <v>1</v>
      </c>
      <c r="L35" s="52"/>
      <c r="M35" s="31">
        <v>47678</v>
      </c>
      <c r="N35" s="31">
        <v>3609</v>
      </c>
      <c r="O35" s="52">
        <f>M35/3.452</f>
        <v>13811.7033603708</v>
      </c>
      <c r="P35" s="56">
        <v>41369</v>
      </c>
      <c r="Q35" s="38" t="s">
        <v>68</v>
      </c>
      <c r="R35" s="15"/>
    </row>
    <row r="36" spans="1:18" ht="25.5" customHeight="1">
      <c r="A36" s="43">
        <f t="shared" si="1"/>
        <v>29</v>
      </c>
      <c r="B36" s="49">
        <v>20</v>
      </c>
      <c r="C36" s="4" t="s">
        <v>38</v>
      </c>
      <c r="D36" s="32">
        <v>96</v>
      </c>
      <c r="E36" s="52">
        <f>D36/3.452</f>
        <v>27.809965237543455</v>
      </c>
      <c r="F36" s="52">
        <v>566</v>
      </c>
      <c r="G36" s="17">
        <f>(D36-F36)/F36</f>
        <v>-0.8303886925795053</v>
      </c>
      <c r="H36" s="32">
        <v>16</v>
      </c>
      <c r="I36" s="31">
        <v>2</v>
      </c>
      <c r="J36" s="29">
        <f>H36/I36</f>
        <v>8</v>
      </c>
      <c r="K36" s="31">
        <v>1</v>
      </c>
      <c r="L36" s="52">
        <v>7</v>
      </c>
      <c r="M36" s="31">
        <v>274923</v>
      </c>
      <c r="N36" s="31">
        <v>21124</v>
      </c>
      <c r="O36" s="52">
        <f>M36/3.452</f>
        <v>79641.65701042874</v>
      </c>
      <c r="P36" s="53">
        <v>41502</v>
      </c>
      <c r="Q36" s="38" t="s">
        <v>41</v>
      </c>
      <c r="R36" s="15"/>
    </row>
    <row r="37" spans="1:18" ht="25.5" customHeight="1">
      <c r="A37" s="43">
        <f t="shared" si="1"/>
        <v>30</v>
      </c>
      <c r="B37" s="49" t="s">
        <v>19</v>
      </c>
      <c r="C37" s="4" t="s">
        <v>20</v>
      </c>
      <c r="D37" s="32">
        <v>75</v>
      </c>
      <c r="E37" s="52">
        <f>D37/3.452</f>
        <v>21.72653534183082</v>
      </c>
      <c r="F37" s="52" t="s">
        <v>82</v>
      </c>
      <c r="G37" s="17" t="s">
        <v>83</v>
      </c>
      <c r="H37" s="52">
        <v>12</v>
      </c>
      <c r="I37" s="31">
        <v>1</v>
      </c>
      <c r="J37" s="29">
        <f>H37/I37</f>
        <v>12</v>
      </c>
      <c r="K37" s="31">
        <v>1</v>
      </c>
      <c r="L37" s="52">
        <v>93</v>
      </c>
      <c r="M37" s="32">
        <v>2185898.5</v>
      </c>
      <c r="N37" s="52">
        <v>158347</v>
      </c>
      <c r="O37" s="52">
        <f>M37/3.452</f>
        <v>633226.6801853998</v>
      </c>
      <c r="P37" s="55">
        <v>40900</v>
      </c>
      <c r="Q37" s="38" t="s">
        <v>22</v>
      </c>
      <c r="R37" s="15"/>
    </row>
    <row r="38" spans="1:17" ht="27" customHeight="1">
      <c r="A38" s="43"/>
      <c r="B38" s="49"/>
      <c r="C38" s="12" t="s">
        <v>46</v>
      </c>
      <c r="D38" s="13">
        <f>SUM(D28:D37)+D26</f>
        <v>714123.5</v>
      </c>
      <c r="E38" s="54">
        <f>SUM(E28:E37)+E26</f>
        <v>206872.39281575894</v>
      </c>
      <c r="F38" s="13">
        <v>666242.5</v>
      </c>
      <c r="G38" s="14">
        <f>(D38-F38)/F38</f>
        <v>0.07186722552223852</v>
      </c>
      <c r="H38" s="54">
        <f>SUM(H28:H37)+H26</f>
        <v>53542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 t="s">
        <v>19</v>
      </c>
      <c r="C40" s="4" t="s">
        <v>21</v>
      </c>
      <c r="D40" s="32">
        <v>53.5</v>
      </c>
      <c r="E40" s="52">
        <f>D40/3.452</f>
        <v>15.498261877172654</v>
      </c>
      <c r="F40" s="52" t="s">
        <v>82</v>
      </c>
      <c r="G40" s="17" t="s">
        <v>83</v>
      </c>
      <c r="H40" s="52">
        <v>9</v>
      </c>
      <c r="I40" s="31">
        <v>1</v>
      </c>
      <c r="J40" s="29">
        <f>H40/I40</f>
        <v>9</v>
      </c>
      <c r="K40" s="31">
        <v>1</v>
      </c>
      <c r="L40" s="52">
        <v>44</v>
      </c>
      <c r="M40" s="32">
        <v>682768.54</v>
      </c>
      <c r="N40" s="52">
        <v>54920</v>
      </c>
      <c r="O40" s="52">
        <f>M40/3.452</f>
        <v>197789.26419466978</v>
      </c>
      <c r="P40" s="56">
        <v>41243</v>
      </c>
      <c r="Q40" s="38" t="s">
        <v>23</v>
      </c>
      <c r="R40" s="15"/>
    </row>
    <row r="41" spans="1:18" ht="25.5" customHeight="1">
      <c r="A41" s="43">
        <f>A40+1</f>
        <v>32</v>
      </c>
      <c r="B41" s="49" t="s">
        <v>24</v>
      </c>
      <c r="C41" s="4" t="s">
        <v>25</v>
      </c>
      <c r="D41" s="32">
        <v>42</v>
      </c>
      <c r="E41" s="52">
        <f>D41/3.452</f>
        <v>12.16685979142526</v>
      </c>
      <c r="F41" s="52" t="s">
        <v>82</v>
      </c>
      <c r="G41" s="17" t="s">
        <v>83</v>
      </c>
      <c r="H41" s="32">
        <v>6</v>
      </c>
      <c r="I41" s="31">
        <v>1</v>
      </c>
      <c r="J41" s="29">
        <f>H41/I41</f>
        <v>6</v>
      </c>
      <c r="K41" s="31">
        <v>1</v>
      </c>
      <c r="L41" s="52"/>
      <c r="M41" s="32"/>
      <c r="N41" s="52"/>
      <c r="O41" s="52">
        <f>M41/3.452</f>
        <v>0</v>
      </c>
      <c r="P41" s="56">
        <v>41257</v>
      </c>
      <c r="Q41" s="38" t="s">
        <v>26</v>
      </c>
      <c r="R41" s="15"/>
    </row>
    <row r="42" spans="1:18" ht="25.5" customHeight="1">
      <c r="A42" s="43">
        <f>A41+1</f>
        <v>33</v>
      </c>
      <c r="B42" s="49">
        <v>31</v>
      </c>
      <c r="C42" s="4" t="s">
        <v>84</v>
      </c>
      <c r="D42" s="32">
        <v>38</v>
      </c>
      <c r="E42" s="52">
        <f>D42/3.452</f>
        <v>11.00811123986095</v>
      </c>
      <c r="F42" s="52">
        <v>54</v>
      </c>
      <c r="G42" s="17">
        <f>(D42-F42)/F42</f>
        <v>-0.2962962962962963</v>
      </c>
      <c r="H42" s="52">
        <v>7</v>
      </c>
      <c r="I42" s="31">
        <v>1</v>
      </c>
      <c r="J42" s="29">
        <f>H42/I42</f>
        <v>7</v>
      </c>
      <c r="K42" s="31">
        <v>1</v>
      </c>
      <c r="L42" s="52">
        <v>108</v>
      </c>
      <c r="M42" s="32">
        <v>314473</v>
      </c>
      <c r="N42" s="52">
        <v>33014</v>
      </c>
      <c r="O42" s="52">
        <f>M42/3.452</f>
        <v>91098.78331402085</v>
      </c>
      <c r="P42" s="56">
        <v>40797</v>
      </c>
      <c r="Q42" s="57" t="s">
        <v>76</v>
      </c>
      <c r="R42" s="15"/>
    </row>
    <row r="43" spans="1:17" ht="27" customHeight="1">
      <c r="A43" s="43"/>
      <c r="B43" s="49"/>
      <c r="C43" s="12" t="s">
        <v>67</v>
      </c>
      <c r="D43" s="54">
        <f>SUM(D40:D42)+D38</f>
        <v>714257</v>
      </c>
      <c r="E43" s="54">
        <f>SUM(E40:E42)+E38</f>
        <v>206911.0660486674</v>
      </c>
      <c r="F43" s="54">
        <v>666334.5</v>
      </c>
      <c r="G43" s="14">
        <f>(D43-F43)/F43</f>
        <v>0.07191958393269446</v>
      </c>
      <c r="H43" s="54">
        <f>SUM(H40:H42)+H38</f>
        <v>53564</v>
      </c>
      <c r="I43" s="54"/>
      <c r="J43" s="33"/>
      <c r="K43" s="35"/>
      <c r="L43" s="33"/>
      <c r="M43" s="36"/>
      <c r="N43" s="36"/>
      <c r="O43" s="36"/>
      <c r="P43" s="37"/>
      <c r="Q43" s="46"/>
    </row>
    <row r="44" spans="1:17" ht="12" customHeight="1">
      <c r="A44" s="47"/>
      <c r="B44" s="51"/>
      <c r="C44" s="9"/>
      <c r="D44" s="10"/>
      <c r="E44" s="10"/>
      <c r="F44" s="10"/>
      <c r="G44" s="22"/>
      <c r="H44" s="21"/>
      <c r="I44" s="23"/>
      <c r="J44" s="23"/>
      <c r="K44" s="34"/>
      <c r="L44" s="23"/>
      <c r="M44" s="24"/>
      <c r="N44" s="24"/>
      <c r="O44" s="24"/>
      <c r="P44" s="11"/>
      <c r="Q44" s="48"/>
    </row>
    <row r="45" ht="28.5"/>
    <row r="46" ht="28.5"/>
    <row r="47" ht="28.5"/>
    <row r="48" ht="28.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2013-10-07T16:04:21Z</dcterms:modified>
  <cp:category/>
  <cp:version/>
  <cp:contentType/>
  <cp:contentStatus/>
</cp:coreProperties>
</file>