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1785" windowWidth="26925" windowHeight="10185" tabRatio="598" activeTab="0"/>
  </bookViews>
  <sheets>
    <sheet name="WEEKLY COMPETITIVE REPORT" sheetId="1" r:id="rId1"/>
    <sheet name="in $ US" sheetId="2" r:id="rId2"/>
  </sheets>
  <definedNames/>
  <calcPr fullCalcOnLoad="1"/>
</workbook>
</file>

<file path=xl/sharedStrings.xml><?xml version="1.0" encoding="utf-8"?>
<sst xmlns="http://schemas.openxmlformats.org/spreadsheetml/2006/main" count="267" uniqueCount="97">
  <si>
    <t xml:space="preserve"> </t>
  </si>
  <si>
    <r>
      <t xml:space="preserve">TERRITORY :  </t>
    </r>
    <r>
      <rPr>
        <b/>
        <sz val="8"/>
        <rFont val="Arial"/>
        <family val="2"/>
      </rPr>
      <t>SLOVENIA</t>
    </r>
  </si>
  <si>
    <t>WEEKEND OF</t>
  </si>
  <si>
    <t xml:space="preserve">               US  $  =</t>
  </si>
  <si>
    <t>WEEK  OF</t>
  </si>
  <si>
    <t>DATE PREPARED</t>
  </si>
  <si>
    <t xml:space="preserve">Week </t>
  </si>
  <si>
    <t>FOR PRINT</t>
  </si>
  <si>
    <t>TO:</t>
  </si>
  <si>
    <t>FORMAT</t>
  </si>
  <si>
    <t>CENEX d.o.o.</t>
  </si>
  <si>
    <t>COLUMN</t>
  </si>
  <si>
    <t>HIDE</t>
  </si>
  <si>
    <t>THIS</t>
  </si>
  <si>
    <t>LAST</t>
  </si>
  <si>
    <t>WK</t>
  </si>
  <si>
    <t>NO.</t>
  </si>
  <si>
    <t>%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</si>
  <si>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</si>
  <si>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</si>
  <si>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</si>
  <si>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</si>
  <si>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</si>
  <si>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</si>
  <si>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</si>
  <si>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</si>
  <si>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</si>
  <si>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</si>
  <si>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ALL SLOVENIAN DISTRIBUTORS</t>
  </si>
  <si>
    <t>FROM:</t>
  </si>
  <si>
    <t>Janko CRETNIK jr.</t>
  </si>
  <si>
    <t>LAST  WE</t>
  </si>
  <si>
    <t>WEEK</t>
  </si>
  <si>
    <t>WEEKEND</t>
  </si>
  <si>
    <t>LAST  WEEK</t>
  </si>
  <si>
    <t>LOCAL</t>
  </si>
  <si>
    <t>Karantanija</t>
  </si>
  <si>
    <t>T O T A L</t>
  </si>
  <si>
    <t xml:space="preserve">         WEEKLY  COMPETITIVE  REPORT</t>
  </si>
  <si>
    <t xml:space="preserve">          SLOVENIA  -   TOP   FILMS</t>
  </si>
  <si>
    <t>PRINT</t>
  </si>
  <si>
    <t>AVERAGE</t>
  </si>
  <si>
    <t>Blitz</t>
  </si>
  <si>
    <t>All amounts in Euro (L.C.)</t>
  </si>
  <si>
    <t>All amounts in $ US</t>
  </si>
  <si>
    <t>local title</t>
  </si>
  <si>
    <t>IND</t>
  </si>
  <si>
    <t>Cinemania</t>
  </si>
  <si>
    <t>CF</t>
  </si>
  <si>
    <t>SONY</t>
  </si>
  <si>
    <t>PAR</t>
  </si>
  <si>
    <t>LIFE OF PI</t>
  </si>
  <si>
    <t>PIJEVO ŽIVLJENJE</t>
  </si>
  <si>
    <t>FOX</t>
  </si>
  <si>
    <t>UNI</t>
  </si>
  <si>
    <t>SAMMY'S ADVENTURES 2</t>
  </si>
  <si>
    <t>SAMOVA PUSTOLOVŠČINA 2</t>
  </si>
  <si>
    <t>ANNA KARENINA</t>
  </si>
  <si>
    <t>ANA KARENINA</t>
  </si>
  <si>
    <t>PARENTAL GUIDANCE</t>
  </si>
  <si>
    <t>BREZ NADZORA STARŠEV</t>
  </si>
  <si>
    <t>DJANGO UNCHAINED</t>
  </si>
  <si>
    <t>DJANGO BREZ OKOVOV</t>
  </si>
  <si>
    <t>LINCOLN</t>
  </si>
  <si>
    <t>MOVIE 43</t>
  </si>
  <si>
    <t>FILM 43</t>
  </si>
  <si>
    <t>New</t>
  </si>
  <si>
    <t>LES MISERABLES</t>
  </si>
  <si>
    <t>NESREČNIKI</t>
  </si>
  <si>
    <t>HANSEL &amp; GRETEL: WITCH HUNTERS</t>
  </si>
  <si>
    <t>LOVCA NA ČAROVNICE</t>
  </si>
  <si>
    <t>GANGSTER SQUAD</t>
  </si>
  <si>
    <t>GANGSTERSKA ENOTA</t>
  </si>
  <si>
    <t>WB</t>
  </si>
  <si>
    <t>IDENTITY THIEF</t>
  </si>
  <si>
    <t>TATICA IDENTITETE</t>
  </si>
  <si>
    <t>HVALA ZA SUNDERLAND</t>
  </si>
  <si>
    <t>A GOOD DAY TO DIE HARD</t>
  </si>
  <si>
    <t>UMRI POKONČNO: DOBER DAN ZA SMRT</t>
  </si>
  <si>
    <t>WRECK-IT RALPH</t>
  </si>
  <si>
    <t>RAZBIJAČ RALPH</t>
  </si>
  <si>
    <t>BVI</t>
  </si>
  <si>
    <t>CENEX</t>
  </si>
  <si>
    <t>KON-TIKI</t>
  </si>
  <si>
    <t>MAMA</t>
  </si>
  <si>
    <t>HITCHCOCK</t>
  </si>
  <si>
    <t>BROKEN CITY</t>
  </si>
  <si>
    <t>PODKUPLJENO MESTO</t>
  </si>
  <si>
    <t>07 - Mar</t>
  </si>
  <si>
    <t>13 - Mar</t>
  </si>
  <si>
    <t>08 - Mar</t>
  </si>
  <si>
    <t>10 - Mar</t>
  </si>
  <si>
    <t>OZ THE GREAT AND POWERFUL</t>
  </si>
  <si>
    <t>MOGOČNI OZ</t>
  </si>
  <si>
    <t>d</t>
  </si>
  <si>
    <t>21 &amp; OVER</t>
  </si>
  <si>
    <t>POLNIH 21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</si>
</sst>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HRK&quot;;\-#,##0\ &quot;HRK&quot;"/>
    <numFmt numFmtId="181" formatCode="#,##0\ &quot;HRK&quot;;[Red]\-#,##0\ &quot;HRK&quot;"/>
    <numFmt numFmtId="182" formatCode="#,##0.00\ &quot;HRK&quot;;\-#,##0.00\ &quot;HRK&quot;"/>
    <numFmt numFmtId="183" formatCode="#,##0.00\ &quot;HRK&quot;;[Red]\-#,##0.00\ &quot;HRK&quot;"/>
    <numFmt numFmtId="184" formatCode="_-* #,##0\ &quot;HRK&quot;_-;\-* #,##0\ &quot;HRK&quot;_-;_-* &quot;-&quot;\ &quot;HRK&quot;_-;_-@_-"/>
    <numFmt numFmtId="185" formatCode="_-* #,##0\ _H_R_K_-;\-* #,##0\ _H_R_K_-;_-* &quot;-&quot;\ _H_R_K_-;_-@_-"/>
    <numFmt numFmtId="186" formatCode="_-* #,##0.00\ &quot;HRK&quot;_-;\-* #,##0.00\ &quot;HRK&quot;_-;_-* &quot;-&quot;??\ &quot;HRK&quot;_-;_-@_-"/>
    <numFmt numFmtId="187" formatCode="_-* #,##0.00\ _H_R_K_-;\-* #,##0.00\ _H_R_K_-;_-* &quot;-&quot;??\ _H_R_K_-;_-@_-"/>
    <numFmt numFmtId="188" formatCode="dd/\ mmm/\ yy"/>
    <numFmt numFmtId="189" formatCode="_(* #,##0.00_);_(* \(#,##0.00\);_(* &quot;-&quot;_);_(@_)"/>
    <numFmt numFmtId="190" formatCode="_(* #,##0_);_(* \(#,##0\);_(* &quot;-&quot;_);_(@_)"/>
    <numFmt numFmtId="191" formatCode="&quot;True&quot;;&quot;True&quot;;&quot;False&quot;"/>
    <numFmt numFmtId="192" formatCode="&quot;On&quot;;&quot;On&quot;;&quot;Off&quot;"/>
    <numFmt numFmtId="193" formatCode="#,##0\ _S_I_T"/>
    <numFmt numFmtId="194" formatCode="_(* #,##0.00_);_(* \(#,##0.00\);_(* &quot;-&quot;??_);_(@_)"/>
    <numFmt numFmtId="195" formatCode="#.000;\-#.000"/>
    <numFmt numFmtId="196" formatCode="_-* #,##0\ _S_I_T_-;\-* #,##0\ _S_I_T_-;_-* &quot;-&quot;??\ _S_I_T_-;_-@_-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#,##0.00&quot;Sk&quot;_);[Red]\(#,##0.00&quot;Sk&quot;\)"/>
    <numFmt numFmtId="200" formatCode="#,##0&quot;Sk&quot;_);[Red]\(#,##0&quot;Sk&quot;\)"/>
    <numFmt numFmtId="201" formatCode="#,##0.00\ [$SIT-424];\-#,##0.00\ [$SIT-424]"/>
    <numFmt numFmtId="202" formatCode="0.0000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Carmina Md BT"/>
      <family val="1"/>
    </font>
    <font>
      <sz val="8"/>
      <name val="Arial CE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RO_Swiss_Con-Normal"/>
      <family val="0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3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10" fillId="0" borderId="0" applyNumberFormat="0" applyFill="0" applyBorder="0" applyAlignment="0" applyProtection="0"/>
    <xf numFmtId="0" fontId="34" fillId="21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2" fillId="0" borderId="6" applyNumberFormat="0" applyFill="0" applyAlignment="0" applyProtection="0"/>
    <xf numFmtId="0" fontId="43" fillId="30" borderId="7" applyNumberFormat="0" applyAlignment="0" applyProtection="0"/>
    <xf numFmtId="0" fontId="44" fillId="21" borderId="8" applyNumberFormat="0" applyAlignment="0" applyProtection="0"/>
    <xf numFmtId="0" fontId="45" fillId="31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8" applyNumberFormat="0" applyAlignment="0" applyProtection="0"/>
    <xf numFmtId="0" fontId="47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9" fontId="0" fillId="0" borderId="0" xfId="43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6" fillId="0" borderId="12" xfId="0" applyNumberFormat="1" applyFont="1" applyFill="1" applyBorder="1" applyAlignment="1">
      <alignment horizontal="right"/>
    </xf>
    <xf numFmtId="3" fontId="6" fillId="0" borderId="16" xfId="0" applyNumberFormat="1" applyFont="1" applyBorder="1" applyAlignment="1" applyProtection="1">
      <alignment horizontal="right"/>
      <protection locked="0"/>
    </xf>
    <xf numFmtId="16" fontId="5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6" fillId="0" borderId="17" xfId="0" applyNumberFormat="1" applyFont="1" applyBorder="1" applyAlignment="1">
      <alignment/>
    </xf>
    <xf numFmtId="3" fontId="6" fillId="0" borderId="17" xfId="0" applyNumberFormat="1" applyFont="1" applyFill="1" applyBorder="1" applyAlignment="1">
      <alignment horizontal="right"/>
    </xf>
    <xf numFmtId="0" fontId="6" fillId="0" borderId="18" xfId="0" applyFont="1" applyBorder="1" applyAlignment="1">
      <alignment/>
    </xf>
    <xf numFmtId="0" fontId="6" fillId="0" borderId="17" xfId="0" applyFont="1" applyBorder="1" applyAlignment="1">
      <alignment/>
    </xf>
    <xf numFmtId="3" fontId="6" fillId="0" borderId="19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4" fillId="0" borderId="20" xfId="0" applyNumberFormat="1" applyFont="1" applyBorder="1" applyAlignment="1">
      <alignment horizontal="right"/>
    </xf>
    <xf numFmtId="0" fontId="6" fillId="0" borderId="1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3" fontId="5" fillId="0" borderId="22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3" fontId="5" fillId="0" borderId="26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3" fontId="6" fillId="0" borderId="28" xfId="0" applyNumberFormat="1" applyFont="1" applyBorder="1" applyAlignment="1">
      <alignment horizontal="right"/>
    </xf>
    <xf numFmtId="0" fontId="5" fillId="0" borderId="29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30" xfId="0" applyFont="1" applyBorder="1" applyAlignment="1">
      <alignment/>
    </xf>
    <xf numFmtId="0" fontId="5" fillId="0" borderId="15" xfId="0" applyFont="1" applyBorder="1" applyAlignment="1">
      <alignment/>
    </xf>
    <xf numFmtId="16" fontId="5" fillId="0" borderId="31" xfId="0" applyNumberFormat="1" applyFont="1" applyBorder="1" applyAlignment="1">
      <alignment/>
    </xf>
    <xf numFmtId="16" fontId="5" fillId="0" borderId="32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10" fontId="6" fillId="0" borderId="17" xfId="0" applyNumberFormat="1" applyFont="1" applyFill="1" applyBorder="1" applyAlignment="1">
      <alignment horizontal="right"/>
    </xf>
    <xf numFmtId="0" fontId="5" fillId="0" borderId="14" xfId="0" applyFont="1" applyBorder="1" applyAlignment="1">
      <alignment/>
    </xf>
    <xf numFmtId="0" fontId="5" fillId="0" borderId="11" xfId="0" applyFont="1" applyBorder="1" applyAlignment="1">
      <alignment/>
    </xf>
    <xf numFmtId="4" fontId="6" fillId="0" borderId="29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2" fontId="5" fillId="0" borderId="33" xfId="0" applyNumberFormat="1" applyFont="1" applyBorder="1" applyAlignment="1">
      <alignment horizontal="left"/>
    </xf>
    <xf numFmtId="0" fontId="5" fillId="0" borderId="24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right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34" xfId="0" applyNumberFormat="1" applyFont="1" applyFill="1" applyBorder="1" applyAlignment="1" applyProtection="1">
      <alignment horizontal="right"/>
      <protection locked="0"/>
    </xf>
    <xf numFmtId="3" fontId="6" fillId="0" borderId="16" xfId="0" applyNumberFormat="1" applyFont="1" applyFill="1" applyBorder="1" applyAlignment="1" applyProtection="1">
      <alignment horizontal="right"/>
      <protection locked="0"/>
    </xf>
    <xf numFmtId="3" fontId="6" fillId="0" borderId="35" xfId="0" applyNumberFormat="1" applyFont="1" applyBorder="1" applyAlignment="1" applyProtection="1">
      <alignment horizontal="right"/>
      <protection locked="0"/>
    </xf>
    <xf numFmtId="16" fontId="5" fillId="0" borderId="11" xfId="0" applyNumberFormat="1" applyFont="1" applyBorder="1" applyAlignment="1" quotePrefix="1">
      <alignment/>
    </xf>
    <xf numFmtId="16" fontId="5" fillId="0" borderId="14" xfId="0" applyNumberFormat="1" applyFont="1" applyBorder="1" applyAlignment="1" quotePrefix="1">
      <alignment/>
    </xf>
    <xf numFmtId="16" fontId="5" fillId="0" borderId="31" xfId="0" applyNumberFormat="1" applyFont="1" applyBorder="1" applyAlignment="1" quotePrefix="1">
      <alignment/>
    </xf>
    <xf numFmtId="16" fontId="5" fillId="0" borderId="32" xfId="0" applyNumberFormat="1" applyFont="1" applyBorder="1" applyAlignment="1" quotePrefix="1">
      <alignment/>
    </xf>
    <xf numFmtId="0" fontId="4" fillId="0" borderId="36" xfId="0" applyFont="1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/>
    </xf>
    <xf numFmtId="3" fontId="6" fillId="0" borderId="0" xfId="0" applyNumberFormat="1" applyFont="1" applyFill="1" applyBorder="1" applyAlignment="1" applyProtection="1">
      <alignment horizontal="right"/>
      <protection locked="0"/>
    </xf>
    <xf numFmtId="3" fontId="6" fillId="0" borderId="37" xfId="0" applyNumberFormat="1" applyFont="1" applyFill="1" applyBorder="1" applyAlignment="1" applyProtection="1">
      <alignment horizontal="right"/>
      <protection locked="0"/>
    </xf>
    <xf numFmtId="188" fontId="5" fillId="0" borderId="0" xfId="0" applyNumberFormat="1" applyFont="1" applyBorder="1" applyAlignment="1">
      <alignment horizontal="left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29" xfId="0" applyNumberFormat="1" applyFont="1" applyFill="1" applyBorder="1" applyAlignment="1">
      <alignment horizontal="right"/>
    </xf>
    <xf numFmtId="3" fontId="6" fillId="0" borderId="38" xfId="0" applyNumberFormat="1" applyFont="1" applyBorder="1" applyAlignment="1">
      <alignment/>
    </xf>
    <xf numFmtId="3" fontId="6" fillId="0" borderId="17" xfId="0" applyNumberFormat="1" applyFont="1" applyFill="1" applyBorder="1" applyAlignment="1" applyProtection="1">
      <alignment horizontal="right"/>
      <protection locked="0"/>
    </xf>
    <xf numFmtId="20" fontId="5" fillId="0" borderId="10" xfId="0" applyNumberFormat="1" applyFont="1" applyBorder="1" applyAlignment="1">
      <alignment horizontal="center"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3" fontId="6" fillId="0" borderId="12" xfId="0" applyNumberFormat="1" applyFont="1" applyBorder="1" applyAlignment="1">
      <alignment horizontal="right"/>
    </xf>
    <xf numFmtId="3" fontId="6" fillId="0" borderId="10" xfId="0" applyNumberFormat="1" applyFont="1" applyBorder="1" applyAlignment="1" quotePrefix="1">
      <alignment horizontal="right"/>
    </xf>
    <xf numFmtId="3" fontId="6" fillId="0" borderId="10" xfId="0" applyNumberFormat="1" applyFont="1" applyFill="1" applyBorder="1" applyAlignment="1" quotePrefix="1">
      <alignment horizontal="right"/>
    </xf>
    <xf numFmtId="3" fontId="6" fillId="0" borderId="12" xfId="0" applyNumberFormat="1" applyFont="1" applyBorder="1" applyAlignment="1" quotePrefix="1">
      <alignment horizontal="right"/>
    </xf>
    <xf numFmtId="0" fontId="5" fillId="0" borderId="12" xfId="0" applyFont="1" applyBorder="1" applyAlignment="1">
      <alignment horizontal="center"/>
    </xf>
    <xf numFmtId="3" fontId="6" fillId="0" borderId="12" xfId="0" applyNumberFormat="1" applyFont="1" applyFill="1" applyBorder="1" applyAlignment="1" quotePrefix="1">
      <alignment horizontal="right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Y40"/>
  <sheetViews>
    <sheetView showGridLines="0" tabSelected="1" workbookViewId="0" topLeftCell="A1">
      <selection activeCell="O26" sqref="O26"/>
    </sheetView>
  </sheetViews>
  <sheetFormatPr defaultColWidth="9.140625" defaultRowHeight="12.75"/>
  <cols>
    <col min="1" max="2" width="4.7109375" style="0" customWidth="1"/>
    <col min="3" max="3" width="23.8515625" style="0" customWidth="1"/>
    <col min="4" max="4" width="25.14062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28125" style="0" customWidth="1"/>
    <col min="21" max="21" width="11.7109375" style="28" hidden="1" customWidth="1"/>
    <col min="22" max="22" width="9.7109375" style="28" customWidth="1"/>
    <col min="23" max="23" width="11.7109375" style="0" customWidth="1"/>
    <col min="24" max="24" width="11.7109375" style="0" hidden="1" customWidth="1"/>
    <col min="25" max="25" width="9.7109375" style="0" customWidth="1"/>
    <col min="26" max="26" width="9.14062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4"/>
      <c r="E3" s="1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18" t="s">
        <v>1</v>
      </c>
      <c r="D4" s="83"/>
      <c r="E4" s="8"/>
      <c r="F4" s="8"/>
      <c r="G4" s="19" t="s">
        <v>2</v>
      </c>
      <c r="H4" s="20"/>
      <c r="I4" s="20"/>
      <c r="J4" s="20"/>
      <c r="K4" s="80" t="s">
        <v>90</v>
      </c>
      <c r="L4" s="20"/>
      <c r="M4" s="81" t="s">
        <v>91</v>
      </c>
      <c r="N4" s="26"/>
      <c r="O4" s="8"/>
      <c r="P4" s="8"/>
      <c r="Q4" s="8"/>
      <c r="R4" s="8"/>
      <c r="S4" s="8"/>
      <c r="T4" s="8"/>
      <c r="U4" s="29"/>
      <c r="V4" s="39"/>
      <c r="W4" s="60" t="s">
        <v>3</v>
      </c>
      <c r="X4" s="21" t="s">
        <v>0</v>
      </c>
      <c r="Y4" s="71">
        <v>0.7548</v>
      </c>
    </row>
    <row r="5" spans="1:25" s="2" customFormat="1" ht="11.25">
      <c r="A5" s="8"/>
      <c r="B5" s="8"/>
      <c r="C5" s="8" t="s">
        <v>0</v>
      </c>
      <c r="D5" s="8"/>
      <c r="E5" s="8"/>
      <c r="F5" s="8"/>
      <c r="G5" s="3" t="s">
        <v>4</v>
      </c>
      <c r="H5" s="7"/>
      <c r="I5" s="7"/>
      <c r="J5" s="7"/>
      <c r="K5" s="79" t="s">
        <v>88</v>
      </c>
      <c r="L5" s="7"/>
      <c r="M5" s="82" t="s">
        <v>89</v>
      </c>
      <c r="N5" s="26"/>
      <c r="O5" s="8"/>
      <c r="P5" s="8"/>
      <c r="Q5" s="8"/>
      <c r="R5" s="8"/>
      <c r="S5" s="8"/>
      <c r="T5" s="8"/>
      <c r="U5" s="29"/>
      <c r="V5" s="29"/>
      <c r="W5" s="70"/>
      <c r="X5" s="20"/>
      <c r="Y5" s="69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">
        <v>6</v>
      </c>
      <c r="I7" s="8"/>
      <c r="J7" s="9" t="s">
        <v>7</v>
      </c>
      <c r="K7" s="41">
        <v>10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27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88">
        <v>41347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43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45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24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72">
        <v>1</v>
      </c>
      <c r="B14" s="72" t="s">
        <v>66</v>
      </c>
      <c r="C14" s="4" t="s">
        <v>95</v>
      </c>
      <c r="D14" s="4" t="s">
        <v>96</v>
      </c>
      <c r="E14" s="15" t="s">
        <v>46</v>
      </c>
      <c r="F14" s="15" t="s">
        <v>36</v>
      </c>
      <c r="G14" s="37">
        <v>1</v>
      </c>
      <c r="H14" s="37">
        <v>8</v>
      </c>
      <c r="I14" s="14">
        <v>21522</v>
      </c>
      <c r="J14" s="14"/>
      <c r="K14" s="22">
        <v>4189</v>
      </c>
      <c r="L14" s="22"/>
      <c r="M14" s="64"/>
      <c r="N14" s="14">
        <f aca="true" t="shared" si="0" ref="N14:N34">I14/H14</f>
        <v>2690.25</v>
      </c>
      <c r="O14" s="37">
        <v>8</v>
      </c>
      <c r="P14" s="22">
        <v>28633</v>
      </c>
      <c r="Q14" s="22"/>
      <c r="R14" s="22">
        <v>6183</v>
      </c>
      <c r="S14" s="22"/>
      <c r="T14" s="64"/>
      <c r="U14" s="75"/>
      <c r="V14" s="14">
        <f aca="true" t="shared" si="1" ref="V14:V34">P14/O14</f>
        <v>3579.125</v>
      </c>
      <c r="W14" s="75">
        <f aca="true" t="shared" si="2" ref="W14:W34">SUM(U14,P14)</f>
        <v>28633</v>
      </c>
      <c r="X14" s="75"/>
      <c r="Y14" s="76">
        <f aca="true" t="shared" si="3" ref="Y14:Y33">SUM(X14,R14)</f>
        <v>6183</v>
      </c>
    </row>
    <row r="15" spans="1:25" ht="12.75">
      <c r="A15" s="72">
        <v>2</v>
      </c>
      <c r="B15" s="72" t="s">
        <v>66</v>
      </c>
      <c r="C15" s="4" t="s">
        <v>92</v>
      </c>
      <c r="D15" s="4" t="s">
        <v>93</v>
      </c>
      <c r="E15" s="15" t="s">
        <v>81</v>
      </c>
      <c r="F15" s="15" t="s">
        <v>82</v>
      </c>
      <c r="G15" s="37">
        <v>1</v>
      </c>
      <c r="H15" s="37">
        <v>15</v>
      </c>
      <c r="I15" s="14">
        <v>16305</v>
      </c>
      <c r="J15" s="14"/>
      <c r="K15" s="14">
        <v>2940</v>
      </c>
      <c r="L15" s="14"/>
      <c r="M15" s="64"/>
      <c r="N15" s="14">
        <f t="shared" si="0"/>
        <v>1087</v>
      </c>
      <c r="O15" s="73">
        <v>15</v>
      </c>
      <c r="P15" s="14">
        <v>21279</v>
      </c>
      <c r="Q15" s="14"/>
      <c r="R15" s="14">
        <v>4229</v>
      </c>
      <c r="S15" s="14"/>
      <c r="T15" s="64"/>
      <c r="U15" s="75">
        <v>687</v>
      </c>
      <c r="V15" s="14">
        <f t="shared" si="1"/>
        <v>1418.6</v>
      </c>
      <c r="W15" s="75">
        <f t="shared" si="2"/>
        <v>21966</v>
      </c>
      <c r="X15" s="75">
        <v>180</v>
      </c>
      <c r="Y15" s="76">
        <f t="shared" si="3"/>
        <v>4409</v>
      </c>
    </row>
    <row r="16" spans="1:25" ht="12.75">
      <c r="A16" s="72">
        <v>3</v>
      </c>
      <c r="B16" s="72">
        <v>1</v>
      </c>
      <c r="C16" s="4" t="s">
        <v>77</v>
      </c>
      <c r="D16" s="4" t="s">
        <v>78</v>
      </c>
      <c r="E16" s="15" t="s">
        <v>53</v>
      </c>
      <c r="F16" s="15" t="s">
        <v>42</v>
      </c>
      <c r="G16" s="37">
        <v>4</v>
      </c>
      <c r="H16" s="37">
        <v>11</v>
      </c>
      <c r="I16" s="24">
        <v>9643</v>
      </c>
      <c r="J16" s="24">
        <v>12126</v>
      </c>
      <c r="K16" s="100">
        <v>1845</v>
      </c>
      <c r="L16" s="100">
        <v>2311</v>
      </c>
      <c r="M16" s="64">
        <f aca="true" t="shared" si="4" ref="M16:M34">(I16/J16*100)-100</f>
        <v>-20.476661718621145</v>
      </c>
      <c r="N16" s="14">
        <f t="shared" si="0"/>
        <v>876.6363636363636</v>
      </c>
      <c r="O16" s="38">
        <v>11</v>
      </c>
      <c r="P16" s="14">
        <v>12117</v>
      </c>
      <c r="Q16" s="14">
        <v>16643</v>
      </c>
      <c r="R16" s="14">
        <v>2472</v>
      </c>
      <c r="S16" s="14">
        <v>3329</v>
      </c>
      <c r="T16" s="64">
        <f aca="true" t="shared" si="5" ref="T16:T34">(P16/Q16*100)-100</f>
        <v>-27.194616355224426</v>
      </c>
      <c r="U16" s="75">
        <v>93818</v>
      </c>
      <c r="V16" s="14">
        <f t="shared" si="1"/>
        <v>1101.5454545454545</v>
      </c>
      <c r="W16" s="75">
        <f t="shared" si="2"/>
        <v>105935</v>
      </c>
      <c r="X16" s="75">
        <v>19965</v>
      </c>
      <c r="Y16" s="76">
        <f t="shared" si="3"/>
        <v>22437</v>
      </c>
    </row>
    <row r="17" spans="1:25" ht="12.75">
      <c r="A17" s="72">
        <v>4</v>
      </c>
      <c r="B17" s="72">
        <v>2</v>
      </c>
      <c r="C17" s="4" t="s">
        <v>79</v>
      </c>
      <c r="D17" s="4" t="s">
        <v>80</v>
      </c>
      <c r="E17" s="15" t="s">
        <v>81</v>
      </c>
      <c r="F17" s="15" t="s">
        <v>82</v>
      </c>
      <c r="G17" s="37">
        <v>4</v>
      </c>
      <c r="H17" s="37">
        <v>14</v>
      </c>
      <c r="I17" s="24">
        <v>8439</v>
      </c>
      <c r="J17" s="24">
        <v>10532</v>
      </c>
      <c r="K17" s="95">
        <v>1676</v>
      </c>
      <c r="L17" s="95">
        <v>2109</v>
      </c>
      <c r="M17" s="64">
        <f t="shared" si="4"/>
        <v>-19.872768704899357</v>
      </c>
      <c r="N17" s="14">
        <f t="shared" si="0"/>
        <v>602.7857142857143</v>
      </c>
      <c r="O17" s="73">
        <v>14</v>
      </c>
      <c r="P17" s="14">
        <v>10313</v>
      </c>
      <c r="Q17" s="14">
        <v>15152</v>
      </c>
      <c r="R17" s="14">
        <v>2175</v>
      </c>
      <c r="S17" s="14">
        <v>3189</v>
      </c>
      <c r="T17" s="64">
        <f t="shared" si="5"/>
        <v>-31.936378035902848</v>
      </c>
      <c r="U17" s="89">
        <v>74764</v>
      </c>
      <c r="V17" s="14">
        <f t="shared" si="1"/>
        <v>736.6428571428571</v>
      </c>
      <c r="W17" s="75">
        <f t="shared" si="2"/>
        <v>85077</v>
      </c>
      <c r="X17" s="75">
        <v>17476</v>
      </c>
      <c r="Y17" s="76">
        <f t="shared" si="3"/>
        <v>19651</v>
      </c>
    </row>
    <row r="18" spans="1:25" ht="13.5" customHeight="1">
      <c r="A18" s="72">
        <v>5</v>
      </c>
      <c r="B18" s="72">
        <v>3</v>
      </c>
      <c r="C18" s="93" t="s">
        <v>86</v>
      </c>
      <c r="D18" s="93" t="s">
        <v>87</v>
      </c>
      <c r="E18" s="15" t="s">
        <v>46</v>
      </c>
      <c r="F18" s="15" t="s">
        <v>42</v>
      </c>
      <c r="G18" s="37">
        <v>2</v>
      </c>
      <c r="H18" s="37">
        <v>9</v>
      </c>
      <c r="I18" s="14">
        <v>5734</v>
      </c>
      <c r="J18" s="14">
        <v>8463</v>
      </c>
      <c r="K18" s="24">
        <v>1063</v>
      </c>
      <c r="L18" s="24">
        <v>1602</v>
      </c>
      <c r="M18" s="64">
        <f t="shared" si="4"/>
        <v>-32.24624837528063</v>
      </c>
      <c r="N18" s="14">
        <f t="shared" si="0"/>
        <v>637.1111111111111</v>
      </c>
      <c r="O18" s="37">
        <v>9</v>
      </c>
      <c r="P18" s="14">
        <v>7519</v>
      </c>
      <c r="Q18" s="14">
        <v>12487</v>
      </c>
      <c r="R18" s="14">
        <v>1480</v>
      </c>
      <c r="S18" s="14">
        <v>2625</v>
      </c>
      <c r="T18" s="64">
        <f t="shared" si="5"/>
        <v>-39.785376791863534</v>
      </c>
      <c r="U18" s="89">
        <v>12487</v>
      </c>
      <c r="V18" s="14">
        <f t="shared" si="1"/>
        <v>835.4444444444445</v>
      </c>
      <c r="W18" s="75">
        <f t="shared" si="2"/>
        <v>20006</v>
      </c>
      <c r="X18" s="75">
        <v>2625</v>
      </c>
      <c r="Y18" s="76">
        <f t="shared" si="3"/>
        <v>4105</v>
      </c>
    </row>
    <row r="19" spans="1:25" ht="12.75">
      <c r="A19" s="72">
        <v>6</v>
      </c>
      <c r="B19" s="72">
        <v>4</v>
      </c>
      <c r="C19" s="93" t="s">
        <v>84</v>
      </c>
      <c r="D19" s="93" t="s">
        <v>84</v>
      </c>
      <c r="E19" s="15" t="s">
        <v>54</v>
      </c>
      <c r="F19" s="15" t="s">
        <v>36</v>
      </c>
      <c r="G19" s="37">
        <v>3</v>
      </c>
      <c r="H19" s="37">
        <v>7</v>
      </c>
      <c r="I19" s="24">
        <v>5376</v>
      </c>
      <c r="J19" s="24">
        <v>7725</v>
      </c>
      <c r="K19" s="14">
        <v>1021</v>
      </c>
      <c r="L19" s="14">
        <v>1477</v>
      </c>
      <c r="M19" s="64">
        <f t="shared" si="4"/>
        <v>-30.407766990291265</v>
      </c>
      <c r="N19" s="14">
        <f t="shared" si="0"/>
        <v>768</v>
      </c>
      <c r="O19" s="73">
        <v>7</v>
      </c>
      <c r="P19" s="14">
        <v>7207</v>
      </c>
      <c r="Q19" s="14">
        <v>10756</v>
      </c>
      <c r="R19" s="14">
        <v>1523</v>
      </c>
      <c r="S19" s="14">
        <v>2233</v>
      </c>
      <c r="T19" s="64">
        <f t="shared" si="5"/>
        <v>-32.99553737448866</v>
      </c>
      <c r="U19" s="75">
        <v>26790</v>
      </c>
      <c r="V19" s="14">
        <f t="shared" si="1"/>
        <v>1029.5714285714287</v>
      </c>
      <c r="W19" s="75">
        <f t="shared" si="2"/>
        <v>33997</v>
      </c>
      <c r="X19" s="75">
        <v>5785</v>
      </c>
      <c r="Y19" s="76">
        <f t="shared" si="3"/>
        <v>7308</v>
      </c>
    </row>
    <row r="20" spans="1:25" ht="12.75">
      <c r="A20" s="72">
        <v>7</v>
      </c>
      <c r="B20" s="72">
        <v>5</v>
      </c>
      <c r="C20" s="4" t="s">
        <v>51</v>
      </c>
      <c r="D20" s="4" t="s">
        <v>52</v>
      </c>
      <c r="E20" s="15" t="s">
        <v>53</v>
      </c>
      <c r="F20" s="15" t="s">
        <v>42</v>
      </c>
      <c r="G20" s="37">
        <v>12</v>
      </c>
      <c r="H20" s="37">
        <v>16</v>
      </c>
      <c r="I20" s="24">
        <v>4195</v>
      </c>
      <c r="J20" s="24">
        <v>4847</v>
      </c>
      <c r="K20" s="14">
        <v>780</v>
      </c>
      <c r="L20" s="14">
        <v>821</v>
      </c>
      <c r="M20" s="64">
        <f t="shared" si="4"/>
        <v>-13.451619558489796</v>
      </c>
      <c r="N20" s="14">
        <f t="shared" si="0"/>
        <v>262.1875</v>
      </c>
      <c r="O20" s="38">
        <v>16</v>
      </c>
      <c r="P20" s="14">
        <v>6138</v>
      </c>
      <c r="Q20" s="14">
        <v>7891</v>
      </c>
      <c r="R20" s="14">
        <v>1203</v>
      </c>
      <c r="S20" s="14">
        <v>1360</v>
      </c>
      <c r="T20" s="64">
        <f t="shared" si="5"/>
        <v>-22.21518185274364</v>
      </c>
      <c r="U20" s="75">
        <v>206025</v>
      </c>
      <c r="V20" s="14">
        <f t="shared" si="1"/>
        <v>383.625</v>
      </c>
      <c r="W20" s="75">
        <f t="shared" si="2"/>
        <v>212163</v>
      </c>
      <c r="X20" s="75">
        <v>37383</v>
      </c>
      <c r="Y20" s="76">
        <f t="shared" si="3"/>
        <v>38586</v>
      </c>
    </row>
    <row r="21" spans="1:25" ht="12.75">
      <c r="A21" s="72">
        <v>8</v>
      </c>
      <c r="B21" s="72">
        <v>9</v>
      </c>
      <c r="C21" s="4" t="s">
        <v>63</v>
      </c>
      <c r="D21" s="4" t="s">
        <v>63</v>
      </c>
      <c r="E21" s="15" t="s">
        <v>53</v>
      </c>
      <c r="F21" s="15" t="s">
        <v>42</v>
      </c>
      <c r="G21" s="37">
        <v>7</v>
      </c>
      <c r="H21" s="37">
        <v>2</v>
      </c>
      <c r="I21" s="14">
        <v>4035</v>
      </c>
      <c r="J21" s="14">
        <v>2485</v>
      </c>
      <c r="K21" s="14">
        <v>693</v>
      </c>
      <c r="L21" s="14">
        <v>403</v>
      </c>
      <c r="M21" s="64">
        <f t="shared" si="4"/>
        <v>62.37424547283703</v>
      </c>
      <c r="N21" s="14">
        <f t="shared" si="0"/>
        <v>2017.5</v>
      </c>
      <c r="O21" s="73">
        <v>2</v>
      </c>
      <c r="P21" s="14">
        <v>5607</v>
      </c>
      <c r="Q21" s="14">
        <v>4997</v>
      </c>
      <c r="R21" s="14">
        <v>995</v>
      </c>
      <c r="S21" s="14">
        <v>893</v>
      </c>
      <c r="T21" s="64">
        <f t="shared" si="5"/>
        <v>12.207324394636785</v>
      </c>
      <c r="U21" s="75">
        <v>31995</v>
      </c>
      <c r="V21" s="14">
        <f t="shared" si="1"/>
        <v>2803.5</v>
      </c>
      <c r="W21" s="75">
        <f t="shared" si="2"/>
        <v>37602</v>
      </c>
      <c r="X21" s="75">
        <v>5739</v>
      </c>
      <c r="Y21" s="76">
        <f t="shared" si="3"/>
        <v>6734</v>
      </c>
    </row>
    <row r="22" spans="1:25" ht="12.75">
      <c r="A22" s="72">
        <v>9</v>
      </c>
      <c r="B22" s="72">
        <v>6</v>
      </c>
      <c r="C22" s="4" t="s">
        <v>74</v>
      </c>
      <c r="D22" s="4" t="s">
        <v>75</v>
      </c>
      <c r="E22" s="15" t="s">
        <v>54</v>
      </c>
      <c r="F22" s="15" t="s">
        <v>36</v>
      </c>
      <c r="G22" s="37">
        <v>5</v>
      </c>
      <c r="H22" s="37">
        <v>7</v>
      </c>
      <c r="I22" s="24">
        <v>4175</v>
      </c>
      <c r="J22" s="24">
        <v>5320</v>
      </c>
      <c r="K22" s="24">
        <v>799</v>
      </c>
      <c r="L22" s="24">
        <v>1021</v>
      </c>
      <c r="M22" s="64">
        <f t="shared" si="4"/>
        <v>-21.522556390977442</v>
      </c>
      <c r="N22" s="14">
        <f t="shared" si="0"/>
        <v>596.4285714285714</v>
      </c>
      <c r="O22" s="38">
        <v>7</v>
      </c>
      <c r="P22" s="14">
        <v>5196</v>
      </c>
      <c r="Q22" s="14">
        <v>7477</v>
      </c>
      <c r="R22" s="14">
        <v>1100</v>
      </c>
      <c r="S22" s="14">
        <v>1561</v>
      </c>
      <c r="T22" s="64">
        <f t="shared" si="5"/>
        <v>-30.506887789220272</v>
      </c>
      <c r="U22" s="75">
        <v>45988</v>
      </c>
      <c r="V22" s="14">
        <f t="shared" si="1"/>
        <v>742.2857142857143</v>
      </c>
      <c r="W22" s="75">
        <f t="shared" si="2"/>
        <v>51184</v>
      </c>
      <c r="X22" s="75">
        <v>9792</v>
      </c>
      <c r="Y22" s="76">
        <f t="shared" si="3"/>
        <v>10892</v>
      </c>
    </row>
    <row r="23" spans="1:25" ht="12.75">
      <c r="A23" s="72">
        <v>10</v>
      </c>
      <c r="B23" s="72">
        <v>11</v>
      </c>
      <c r="C23" s="4" t="s">
        <v>61</v>
      </c>
      <c r="D23" s="4" t="s">
        <v>62</v>
      </c>
      <c r="E23" s="15" t="s">
        <v>49</v>
      </c>
      <c r="F23" s="15" t="s">
        <v>48</v>
      </c>
      <c r="G23" s="37">
        <v>8</v>
      </c>
      <c r="H23" s="37">
        <v>13</v>
      </c>
      <c r="I23" s="24">
        <v>2046</v>
      </c>
      <c r="J23" s="24">
        <v>2652</v>
      </c>
      <c r="K23" s="100">
        <v>346</v>
      </c>
      <c r="L23" s="100">
        <v>465</v>
      </c>
      <c r="M23" s="64">
        <f t="shared" si="4"/>
        <v>-22.85067873303167</v>
      </c>
      <c r="N23" s="14">
        <f t="shared" si="0"/>
        <v>157.3846153846154</v>
      </c>
      <c r="O23" s="38">
        <v>13</v>
      </c>
      <c r="P23" s="14">
        <v>3317</v>
      </c>
      <c r="Q23" s="14">
        <v>4030</v>
      </c>
      <c r="R23" s="14">
        <v>634</v>
      </c>
      <c r="S23" s="14">
        <v>816</v>
      </c>
      <c r="T23" s="64">
        <f t="shared" si="5"/>
        <v>-17.692307692307693</v>
      </c>
      <c r="U23" s="75">
        <v>118658</v>
      </c>
      <c r="V23" s="14">
        <f t="shared" si="1"/>
        <v>255.15384615384616</v>
      </c>
      <c r="W23" s="75">
        <f t="shared" si="2"/>
        <v>121975</v>
      </c>
      <c r="X23" s="77">
        <v>24038</v>
      </c>
      <c r="Y23" s="76">
        <f t="shared" si="3"/>
        <v>24672</v>
      </c>
    </row>
    <row r="24" spans="1:25" ht="12.75">
      <c r="A24" s="72">
        <v>11</v>
      </c>
      <c r="B24" s="72">
        <v>14</v>
      </c>
      <c r="C24" s="4" t="s">
        <v>57</v>
      </c>
      <c r="D24" s="4" t="s">
        <v>58</v>
      </c>
      <c r="E24" s="15" t="s">
        <v>54</v>
      </c>
      <c r="F24" s="15" t="s">
        <v>36</v>
      </c>
      <c r="G24" s="37">
        <v>9</v>
      </c>
      <c r="H24" s="37">
        <v>14</v>
      </c>
      <c r="I24" s="24">
        <v>2284</v>
      </c>
      <c r="J24" s="24">
        <v>1577</v>
      </c>
      <c r="K24" s="24">
        <v>472</v>
      </c>
      <c r="L24" s="24">
        <v>283</v>
      </c>
      <c r="M24" s="64">
        <f t="shared" si="4"/>
        <v>44.83195941661381</v>
      </c>
      <c r="N24" s="14">
        <f t="shared" si="0"/>
        <v>163.14285714285714</v>
      </c>
      <c r="O24" s="37">
        <v>14</v>
      </c>
      <c r="P24" s="14">
        <v>2932</v>
      </c>
      <c r="Q24" s="14">
        <v>2522</v>
      </c>
      <c r="R24" s="14">
        <v>617</v>
      </c>
      <c r="S24" s="14">
        <v>491</v>
      </c>
      <c r="T24" s="64">
        <f t="shared" si="5"/>
        <v>16.256938937351322</v>
      </c>
      <c r="U24" s="75">
        <v>105726</v>
      </c>
      <c r="V24" s="14">
        <f t="shared" si="1"/>
        <v>209.42857142857142</v>
      </c>
      <c r="W24" s="75">
        <f t="shared" si="2"/>
        <v>108658</v>
      </c>
      <c r="X24" s="77">
        <v>21720</v>
      </c>
      <c r="Y24" s="76">
        <f t="shared" si="3"/>
        <v>22337</v>
      </c>
    </row>
    <row r="25" spans="1:25" ht="12.75" customHeight="1">
      <c r="A25" s="72">
        <v>12</v>
      </c>
      <c r="B25" s="72">
        <v>7</v>
      </c>
      <c r="C25" s="4" t="s">
        <v>64</v>
      </c>
      <c r="D25" s="4" t="s">
        <v>65</v>
      </c>
      <c r="E25" s="15" t="s">
        <v>46</v>
      </c>
      <c r="F25" s="15" t="s">
        <v>36</v>
      </c>
      <c r="G25" s="37">
        <v>7</v>
      </c>
      <c r="H25" s="37">
        <v>8</v>
      </c>
      <c r="I25" s="24">
        <v>2199</v>
      </c>
      <c r="J25" s="24">
        <v>5384</v>
      </c>
      <c r="K25" s="95">
        <v>409</v>
      </c>
      <c r="L25" s="95">
        <v>1045</v>
      </c>
      <c r="M25" s="64">
        <f t="shared" si="4"/>
        <v>-59.15676077265973</v>
      </c>
      <c r="N25" s="14">
        <f t="shared" si="0"/>
        <v>274.875</v>
      </c>
      <c r="O25" s="37">
        <v>8</v>
      </c>
      <c r="P25" s="22">
        <v>2788</v>
      </c>
      <c r="Q25" s="22">
        <v>7245</v>
      </c>
      <c r="R25" s="95">
        <v>554</v>
      </c>
      <c r="S25" s="95">
        <v>1493</v>
      </c>
      <c r="T25" s="64">
        <f t="shared" si="5"/>
        <v>-61.51828847481021</v>
      </c>
      <c r="U25" s="77">
        <v>98202</v>
      </c>
      <c r="V25" s="14">
        <f t="shared" si="1"/>
        <v>348.5</v>
      </c>
      <c r="W25" s="75">
        <f t="shared" si="2"/>
        <v>100990</v>
      </c>
      <c r="X25" s="75">
        <v>20822</v>
      </c>
      <c r="Y25" s="76">
        <f t="shared" si="3"/>
        <v>21376</v>
      </c>
    </row>
    <row r="26" spans="1:25" ht="12.75" customHeight="1">
      <c r="A26" s="72">
        <v>13</v>
      </c>
      <c r="B26" s="72">
        <v>10</v>
      </c>
      <c r="C26" s="4" t="s">
        <v>85</v>
      </c>
      <c r="D26" s="4" t="s">
        <v>85</v>
      </c>
      <c r="E26" s="15" t="s">
        <v>53</v>
      </c>
      <c r="F26" s="15" t="s">
        <v>42</v>
      </c>
      <c r="G26" s="37">
        <v>2</v>
      </c>
      <c r="H26" s="37">
        <v>4</v>
      </c>
      <c r="I26" s="14">
        <v>1846</v>
      </c>
      <c r="J26" s="14">
        <v>2866</v>
      </c>
      <c r="K26" s="14">
        <v>329</v>
      </c>
      <c r="L26" s="14">
        <v>531</v>
      </c>
      <c r="M26" s="64">
        <f t="shared" si="4"/>
        <v>-35.58967201674808</v>
      </c>
      <c r="N26" s="14">
        <f t="shared" si="0"/>
        <v>461.5</v>
      </c>
      <c r="O26" s="73">
        <v>4</v>
      </c>
      <c r="P26" s="22">
        <v>2683</v>
      </c>
      <c r="Q26" s="22">
        <v>4712</v>
      </c>
      <c r="R26" s="22">
        <v>528</v>
      </c>
      <c r="S26" s="22">
        <v>954</v>
      </c>
      <c r="T26" s="64">
        <f t="shared" si="5"/>
        <v>-43.060271646859086</v>
      </c>
      <c r="U26" s="77">
        <v>4996</v>
      </c>
      <c r="V26" s="14">
        <f t="shared" si="1"/>
        <v>670.75</v>
      </c>
      <c r="W26" s="75">
        <f t="shared" si="2"/>
        <v>7679</v>
      </c>
      <c r="X26" s="75">
        <v>1020</v>
      </c>
      <c r="Y26" s="76">
        <f t="shared" si="3"/>
        <v>1548</v>
      </c>
    </row>
    <row r="27" spans="1:25" ht="12.75">
      <c r="A27" s="72">
        <v>14</v>
      </c>
      <c r="B27" s="72">
        <v>8</v>
      </c>
      <c r="C27" s="4" t="s">
        <v>69</v>
      </c>
      <c r="D27" s="4" t="s">
        <v>70</v>
      </c>
      <c r="E27" s="15" t="s">
        <v>50</v>
      </c>
      <c r="F27" s="15" t="s">
        <v>36</v>
      </c>
      <c r="G27" s="37">
        <v>6</v>
      </c>
      <c r="H27" s="37">
        <v>10</v>
      </c>
      <c r="I27" s="24">
        <v>1600</v>
      </c>
      <c r="J27" s="24">
        <v>3616</v>
      </c>
      <c r="K27" s="14">
        <v>312</v>
      </c>
      <c r="L27" s="14">
        <v>724</v>
      </c>
      <c r="M27" s="64">
        <f t="shared" si="4"/>
        <v>-55.75221238938053</v>
      </c>
      <c r="N27" s="14">
        <f t="shared" si="0"/>
        <v>160</v>
      </c>
      <c r="O27" s="73">
        <v>10</v>
      </c>
      <c r="P27" s="22">
        <v>1944</v>
      </c>
      <c r="Q27" s="22">
        <v>5257</v>
      </c>
      <c r="R27" s="22">
        <v>398</v>
      </c>
      <c r="S27" s="22">
        <v>1125</v>
      </c>
      <c r="T27" s="64">
        <f t="shared" si="5"/>
        <v>-63.02073425908313</v>
      </c>
      <c r="U27" s="75">
        <v>62442</v>
      </c>
      <c r="V27" s="14">
        <f t="shared" si="1"/>
        <v>194.4</v>
      </c>
      <c r="W27" s="75">
        <f t="shared" si="2"/>
        <v>64386</v>
      </c>
      <c r="X27" s="77">
        <v>13544</v>
      </c>
      <c r="Y27" s="76">
        <f t="shared" si="3"/>
        <v>13942</v>
      </c>
    </row>
    <row r="28" spans="1:25" ht="12.75">
      <c r="A28" s="72">
        <v>15</v>
      </c>
      <c r="B28" s="72">
        <v>18</v>
      </c>
      <c r="C28" s="4" t="s">
        <v>83</v>
      </c>
      <c r="D28" s="4" t="s">
        <v>83</v>
      </c>
      <c r="E28" s="15" t="s">
        <v>46</v>
      </c>
      <c r="F28" s="15" t="s">
        <v>47</v>
      </c>
      <c r="G28" s="37">
        <v>3</v>
      </c>
      <c r="H28" s="37">
        <v>1</v>
      </c>
      <c r="I28" s="24">
        <v>1117</v>
      </c>
      <c r="J28" s="24">
        <v>999</v>
      </c>
      <c r="K28" s="14">
        <v>200</v>
      </c>
      <c r="L28" s="14">
        <v>172</v>
      </c>
      <c r="M28" s="64">
        <f t="shared" si="4"/>
        <v>11.811811811811808</v>
      </c>
      <c r="N28" s="14">
        <f t="shared" si="0"/>
        <v>1117</v>
      </c>
      <c r="O28" s="73">
        <v>1</v>
      </c>
      <c r="P28" s="14">
        <v>1685</v>
      </c>
      <c r="Q28" s="14">
        <v>1673</v>
      </c>
      <c r="R28" s="14">
        <v>305</v>
      </c>
      <c r="S28" s="14">
        <v>299</v>
      </c>
      <c r="T28" s="64">
        <f t="shared" si="5"/>
        <v>0.7172743574417098</v>
      </c>
      <c r="U28" s="75">
        <v>4978</v>
      </c>
      <c r="V28" s="14">
        <f t="shared" si="1"/>
        <v>1685</v>
      </c>
      <c r="W28" s="75">
        <f t="shared" si="2"/>
        <v>6663</v>
      </c>
      <c r="X28" s="77">
        <v>916</v>
      </c>
      <c r="Y28" s="76">
        <f t="shared" si="3"/>
        <v>1221</v>
      </c>
    </row>
    <row r="29" spans="1:25" ht="12.75">
      <c r="A29" s="72">
        <v>16</v>
      </c>
      <c r="B29" s="72">
        <v>13</v>
      </c>
      <c r="C29" s="4" t="s">
        <v>59</v>
      </c>
      <c r="D29" s="4" t="s">
        <v>60</v>
      </c>
      <c r="E29" s="15" t="s">
        <v>53</v>
      </c>
      <c r="F29" s="15" t="s">
        <v>42</v>
      </c>
      <c r="G29" s="37">
        <v>9</v>
      </c>
      <c r="H29" s="37">
        <v>6</v>
      </c>
      <c r="I29" s="24">
        <v>1324</v>
      </c>
      <c r="J29" s="24">
        <v>1277</v>
      </c>
      <c r="K29" s="98">
        <v>283</v>
      </c>
      <c r="L29" s="98">
        <v>255</v>
      </c>
      <c r="M29" s="64">
        <f t="shared" si="4"/>
        <v>3.6805011746280343</v>
      </c>
      <c r="N29" s="14">
        <f t="shared" si="0"/>
        <v>220.66666666666666</v>
      </c>
      <c r="O29" s="73">
        <v>6</v>
      </c>
      <c r="P29" s="22">
        <v>1594</v>
      </c>
      <c r="Q29" s="22">
        <v>2532</v>
      </c>
      <c r="R29" s="22">
        <v>346</v>
      </c>
      <c r="S29" s="22">
        <v>543</v>
      </c>
      <c r="T29" s="64">
        <f t="shared" si="5"/>
        <v>-37.04581358609794</v>
      </c>
      <c r="U29" s="75">
        <v>56132</v>
      </c>
      <c r="V29" s="14">
        <f t="shared" si="1"/>
        <v>265.6666666666667</v>
      </c>
      <c r="W29" s="75">
        <f t="shared" si="2"/>
        <v>57726</v>
      </c>
      <c r="X29" s="77">
        <v>11879</v>
      </c>
      <c r="Y29" s="76">
        <f t="shared" si="3"/>
        <v>12225</v>
      </c>
    </row>
    <row r="30" spans="1:25" ht="12.75">
      <c r="A30" s="72">
        <v>17</v>
      </c>
      <c r="B30" s="72">
        <v>15</v>
      </c>
      <c r="C30" s="4" t="s">
        <v>67</v>
      </c>
      <c r="D30" s="4" t="s">
        <v>68</v>
      </c>
      <c r="E30" s="15" t="s">
        <v>54</v>
      </c>
      <c r="F30" s="15" t="s">
        <v>36</v>
      </c>
      <c r="G30" s="37">
        <v>6</v>
      </c>
      <c r="H30" s="37">
        <v>13</v>
      </c>
      <c r="I30" s="24">
        <v>883</v>
      </c>
      <c r="J30" s="24">
        <v>1372</v>
      </c>
      <c r="K30" s="97">
        <v>169</v>
      </c>
      <c r="L30" s="97">
        <v>263</v>
      </c>
      <c r="M30" s="64">
        <f t="shared" si="4"/>
        <v>-35.64139941690962</v>
      </c>
      <c r="N30" s="14">
        <f t="shared" si="0"/>
        <v>67.92307692307692</v>
      </c>
      <c r="O30" s="73">
        <v>13</v>
      </c>
      <c r="P30" s="74">
        <v>1456</v>
      </c>
      <c r="Q30" s="74">
        <v>2481</v>
      </c>
      <c r="R30" s="74">
        <v>299</v>
      </c>
      <c r="S30" s="74">
        <v>539</v>
      </c>
      <c r="T30" s="64">
        <f t="shared" si="5"/>
        <v>-41.31398629584845</v>
      </c>
      <c r="U30" s="75">
        <v>36026</v>
      </c>
      <c r="V30" s="14">
        <f t="shared" si="1"/>
        <v>112</v>
      </c>
      <c r="W30" s="75">
        <f t="shared" si="2"/>
        <v>37482</v>
      </c>
      <c r="X30" s="75">
        <v>7337</v>
      </c>
      <c r="Y30" s="76">
        <f t="shared" si="3"/>
        <v>7636</v>
      </c>
    </row>
    <row r="31" spans="1:25" ht="12.75">
      <c r="A31" s="72">
        <v>18</v>
      </c>
      <c r="B31" s="72">
        <v>16</v>
      </c>
      <c r="C31" s="99" t="s">
        <v>71</v>
      </c>
      <c r="D31" s="4" t="s">
        <v>72</v>
      </c>
      <c r="E31" s="15" t="s">
        <v>73</v>
      </c>
      <c r="F31" s="15" t="s">
        <v>42</v>
      </c>
      <c r="G31" s="37">
        <v>6</v>
      </c>
      <c r="H31" s="37">
        <v>6</v>
      </c>
      <c r="I31" s="95">
        <v>810</v>
      </c>
      <c r="J31" s="95">
        <v>1337</v>
      </c>
      <c r="K31" s="98">
        <v>151</v>
      </c>
      <c r="L31" s="98">
        <v>264</v>
      </c>
      <c r="M31" s="64">
        <f t="shared" si="4"/>
        <v>-39.41660433807031</v>
      </c>
      <c r="N31" s="14">
        <f t="shared" si="0"/>
        <v>135</v>
      </c>
      <c r="O31" s="73">
        <v>6</v>
      </c>
      <c r="P31" s="22">
        <v>1319</v>
      </c>
      <c r="Q31" s="22">
        <v>2149</v>
      </c>
      <c r="R31" s="22">
        <v>272</v>
      </c>
      <c r="S31" s="22">
        <v>436</v>
      </c>
      <c r="T31" s="64">
        <f t="shared" si="5"/>
        <v>-38.62261516984644</v>
      </c>
      <c r="U31" s="94">
        <v>37348</v>
      </c>
      <c r="V31" s="14">
        <f t="shared" si="1"/>
        <v>219.83333333333334</v>
      </c>
      <c r="W31" s="75">
        <f t="shared" si="2"/>
        <v>38667</v>
      </c>
      <c r="X31" s="75">
        <v>7847</v>
      </c>
      <c r="Y31" s="76">
        <f t="shared" si="3"/>
        <v>8119</v>
      </c>
    </row>
    <row r="32" spans="1:25" ht="12.75">
      <c r="A32" s="72">
        <v>19</v>
      </c>
      <c r="B32" s="72">
        <v>12</v>
      </c>
      <c r="C32" s="4" t="s">
        <v>55</v>
      </c>
      <c r="D32" s="4" t="s">
        <v>56</v>
      </c>
      <c r="E32" s="15" t="s">
        <v>46</v>
      </c>
      <c r="F32" s="15" t="s">
        <v>42</v>
      </c>
      <c r="G32" s="37">
        <v>10</v>
      </c>
      <c r="H32" s="37">
        <v>15</v>
      </c>
      <c r="I32" s="22">
        <v>999</v>
      </c>
      <c r="J32" s="22">
        <v>1858</v>
      </c>
      <c r="K32" s="96">
        <v>208</v>
      </c>
      <c r="L32" s="96">
        <v>353</v>
      </c>
      <c r="M32" s="64">
        <f t="shared" si="4"/>
        <v>-46.23250807319699</v>
      </c>
      <c r="N32" s="14">
        <f t="shared" si="0"/>
        <v>66.6</v>
      </c>
      <c r="O32" s="73">
        <v>15</v>
      </c>
      <c r="P32" s="14">
        <v>999</v>
      </c>
      <c r="Q32" s="14">
        <v>2662</v>
      </c>
      <c r="R32" s="14">
        <v>208</v>
      </c>
      <c r="S32" s="14">
        <v>511</v>
      </c>
      <c r="T32" s="64">
        <f t="shared" si="5"/>
        <v>-62.47182569496619</v>
      </c>
      <c r="U32" s="94">
        <v>98520</v>
      </c>
      <c r="V32" s="14">
        <f t="shared" si="1"/>
        <v>66.6</v>
      </c>
      <c r="W32" s="75">
        <f t="shared" si="2"/>
        <v>99519</v>
      </c>
      <c r="X32" s="75">
        <v>19975</v>
      </c>
      <c r="Y32" s="76">
        <f t="shared" si="3"/>
        <v>20183</v>
      </c>
    </row>
    <row r="33" spans="1:25" ht="13.5" thickBot="1">
      <c r="A33" s="72">
        <v>20</v>
      </c>
      <c r="B33" s="72">
        <v>19</v>
      </c>
      <c r="C33" s="4" t="s">
        <v>76</v>
      </c>
      <c r="D33" s="4" t="s">
        <v>76</v>
      </c>
      <c r="E33" s="15" t="s">
        <v>46</v>
      </c>
      <c r="F33" s="15" t="s">
        <v>36</v>
      </c>
      <c r="G33" s="37">
        <v>5</v>
      </c>
      <c r="H33" s="37">
        <v>9</v>
      </c>
      <c r="I33" s="14">
        <v>527</v>
      </c>
      <c r="J33" s="14">
        <v>677</v>
      </c>
      <c r="K33" s="14">
        <v>93</v>
      </c>
      <c r="L33" s="14">
        <v>117</v>
      </c>
      <c r="M33" s="64">
        <f t="shared" si="4"/>
        <v>-22.156573116691277</v>
      </c>
      <c r="N33" s="14">
        <f t="shared" si="0"/>
        <v>58.55555555555556</v>
      </c>
      <c r="O33" s="38">
        <v>9</v>
      </c>
      <c r="P33" s="14">
        <v>719</v>
      </c>
      <c r="Q33" s="14">
        <v>991</v>
      </c>
      <c r="R33" s="14">
        <v>130</v>
      </c>
      <c r="S33" s="14">
        <v>177</v>
      </c>
      <c r="T33" s="64">
        <f t="shared" si="5"/>
        <v>-27.447023208879912</v>
      </c>
      <c r="U33" s="87">
        <v>17527</v>
      </c>
      <c r="V33" s="14">
        <f t="shared" si="1"/>
        <v>79.88888888888889</v>
      </c>
      <c r="W33" s="75">
        <f t="shared" si="2"/>
        <v>18246</v>
      </c>
      <c r="X33" s="87">
        <v>3858</v>
      </c>
      <c r="Y33" s="76">
        <f t="shared" si="3"/>
        <v>3988</v>
      </c>
    </row>
    <row r="34" spans="1:25" s="36" customFormat="1" ht="12.75" thickBot="1">
      <c r="A34" s="33"/>
      <c r="B34" s="34"/>
      <c r="C34" s="40" t="s">
        <v>37</v>
      </c>
      <c r="D34" s="40"/>
      <c r="E34" s="34"/>
      <c r="F34" s="34"/>
      <c r="G34" s="34"/>
      <c r="H34" s="34">
        <f>SUM(H14:H33)</f>
        <v>188</v>
      </c>
      <c r="I34" s="31">
        <f>SUM(I14:I33)</f>
        <v>95059</v>
      </c>
      <c r="J34" s="31">
        <v>232940</v>
      </c>
      <c r="K34" s="31">
        <f>SUM(K14:K33)</f>
        <v>17978</v>
      </c>
      <c r="L34" s="31">
        <v>44683</v>
      </c>
      <c r="M34" s="68">
        <f t="shared" si="4"/>
        <v>-59.191637331501674</v>
      </c>
      <c r="N34" s="32">
        <f t="shared" si="0"/>
        <v>505.6329787234043</v>
      </c>
      <c r="O34" s="34">
        <f>SUM(O14:O33)</f>
        <v>188</v>
      </c>
      <c r="P34" s="31">
        <f>SUM(P14:P33)</f>
        <v>125445</v>
      </c>
      <c r="Q34" s="31">
        <v>348995</v>
      </c>
      <c r="R34" s="31">
        <f>SUM(R14:R33)</f>
        <v>25651</v>
      </c>
      <c r="S34" s="31">
        <v>70166</v>
      </c>
      <c r="T34" s="68">
        <f t="shared" si="5"/>
        <v>-64.05535895929741</v>
      </c>
      <c r="U34" s="78" t="s">
        <v>94</v>
      </c>
      <c r="V34" s="90">
        <f t="shared" si="1"/>
        <v>667.2606382978723</v>
      </c>
      <c r="W34" s="92">
        <f t="shared" si="2"/>
        <v>125445</v>
      </c>
      <c r="X34" s="91">
        <f>SUM(X14:X33)</f>
        <v>231901</v>
      </c>
      <c r="Y34" s="35">
        <f>SUM(Y14:Y33)</f>
        <v>257552</v>
      </c>
    </row>
    <row r="35" spans="9:12" ht="12.75">
      <c r="I35" s="23"/>
      <c r="J35" s="23"/>
      <c r="K35" s="23"/>
      <c r="L35" s="23"/>
    </row>
    <row r="36" ht="12.75">
      <c r="Y36" s="86"/>
    </row>
    <row r="37" spans="3:5" ht="12.75">
      <c r="C37" s="23"/>
      <c r="D37" s="23"/>
      <c r="E37" s="23"/>
    </row>
    <row r="38" spans="3:5" ht="12.75">
      <c r="C38" s="23"/>
      <c r="D38" s="23"/>
      <c r="E38" s="23"/>
    </row>
    <row r="39" spans="3:6" ht="12.75">
      <c r="C39" s="23"/>
      <c r="D39" s="23"/>
      <c r="E39" s="23"/>
      <c r="F39" s="23"/>
    </row>
    <row r="40" spans="3:6" ht="12.75">
      <c r="C40" s="23"/>
      <c r="D40" s="23"/>
      <c r="E40" s="23"/>
      <c r="F40" s="23"/>
    </row>
  </sheetData>
  <sheetProtection/>
  <printOptions/>
  <pageMargins left="0.5905511811023623" right="0.2362204724409449" top="0.7874015748031497" bottom="0.7874015748031497" header="0.5118110236220472" footer="0.5118110236220472"/>
  <pageSetup fitToHeight="1" fitToWidth="1" horizontalDpi="300" verticalDpi="300" orientation="landscape" paperSize="9" scale="77" r:id="rId1"/>
  <headerFooter alignWithMargins="0">
    <oddFooter>&amp;CPrepared by JANKO CRETNIK jr.
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showGridLines="0" zoomScalePageLayoutView="0" workbookViewId="0" topLeftCell="A1">
      <selection activeCell="C34" sqref="C34"/>
    </sheetView>
  </sheetViews>
  <sheetFormatPr defaultColWidth="9.140625" defaultRowHeight="12.75"/>
  <cols>
    <col min="1" max="2" width="4.7109375" style="0" customWidth="1"/>
    <col min="3" max="4" width="25.710937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8515625" style="0" customWidth="1"/>
    <col min="21" max="21" width="11.7109375" style="28" hidden="1" customWidth="1"/>
    <col min="22" max="22" width="9.7109375" style="28" customWidth="1"/>
    <col min="23" max="23" width="11.7109375" style="0" customWidth="1"/>
    <col min="24" max="24" width="11.7109375" style="0" hidden="1" customWidth="1"/>
    <col min="25" max="25" width="9.710937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4"/>
      <c r="E3" s="84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18" t="s">
        <v>1</v>
      </c>
      <c r="E4" s="8"/>
      <c r="F4" s="8"/>
      <c r="G4" s="19" t="s">
        <v>2</v>
      </c>
      <c r="H4" s="20"/>
      <c r="I4" s="20"/>
      <c r="J4" s="20"/>
      <c r="K4" s="66" t="str">
        <f>'WEEKLY COMPETITIVE REPORT'!K4</f>
        <v>08 - Mar</v>
      </c>
      <c r="L4" s="20"/>
      <c r="M4" s="62" t="str">
        <f>'WEEKLY COMPETITIVE REPORT'!M4</f>
        <v>10 - Mar</v>
      </c>
      <c r="N4" s="26"/>
      <c r="O4" s="8"/>
      <c r="P4" s="8"/>
      <c r="Q4" s="8"/>
      <c r="R4" s="8"/>
      <c r="S4" s="8"/>
      <c r="T4" s="8"/>
      <c r="U4" s="29"/>
      <c r="V4" s="29"/>
      <c r="W4" s="60" t="s">
        <v>3</v>
      </c>
      <c r="X4" s="61" t="s">
        <v>0</v>
      </c>
      <c r="Y4" s="71">
        <f>'WEEKLY COMPETITIVE REPORT'!Y4</f>
        <v>0.7548</v>
      </c>
    </row>
    <row r="5" spans="1:25" s="2" customFormat="1" ht="11.25">
      <c r="A5" s="8"/>
      <c r="B5" s="8"/>
      <c r="C5" s="8" t="s">
        <v>0</v>
      </c>
      <c r="D5" s="8"/>
      <c r="E5" s="85"/>
      <c r="F5" s="8"/>
      <c r="G5" s="3" t="s">
        <v>4</v>
      </c>
      <c r="H5" s="7"/>
      <c r="I5" s="7"/>
      <c r="J5" s="7"/>
      <c r="K5" s="67" t="str">
        <f>'WEEKLY COMPETITIVE REPORT'!K5</f>
        <v>07 - Mar</v>
      </c>
      <c r="L5" s="7"/>
      <c r="M5" s="63" t="str">
        <f>'WEEKLY COMPETITIVE REPORT'!M5</f>
        <v>13 - Mar</v>
      </c>
      <c r="N5" s="26"/>
      <c r="O5" s="8"/>
      <c r="P5" s="8"/>
      <c r="Q5" s="8"/>
      <c r="R5" s="8"/>
      <c r="S5" s="8"/>
      <c r="T5" s="8"/>
      <c r="U5" s="29"/>
      <c r="V5" s="29"/>
      <c r="W5" s="43"/>
      <c r="X5" s="8"/>
      <c r="Y5" s="44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tr">
        <f>'WEEKLY COMPETITIVE REPORT'!H7</f>
        <v>Week </v>
      </c>
      <c r="I7" s="8"/>
      <c r="J7" s="9" t="s">
        <v>7</v>
      </c>
      <c r="K7" s="41">
        <f>'WEEKLY COMPETITIVE REPORT'!K7</f>
        <v>10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27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27">
        <f>'WEEKLY COMPETITIVE REPORT'!Y8</f>
        <v>41347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44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45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27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50">
        <v>1</v>
      </c>
      <c r="B14" s="4" t="str">
        <f>'WEEKLY COMPETITIVE REPORT'!B14</f>
        <v>New</v>
      </c>
      <c r="C14" s="4" t="str">
        <f>'WEEKLY COMPETITIVE REPORT'!C14</f>
        <v>21 &amp; OVER</v>
      </c>
      <c r="D14" s="4" t="str">
        <f>'WEEKLY COMPETITIVE REPORT'!D14</f>
        <v>POLNIH 21</v>
      </c>
      <c r="E14" s="4" t="str">
        <f>'WEEKLY COMPETITIVE REPORT'!E14</f>
        <v>IND</v>
      </c>
      <c r="F14" s="4" t="str">
        <f>'WEEKLY COMPETITIVE REPORT'!F14</f>
        <v>Karantanija</v>
      </c>
      <c r="G14" s="37">
        <f>'WEEKLY COMPETITIVE REPORT'!G14</f>
        <v>1</v>
      </c>
      <c r="H14" s="37">
        <f>'WEEKLY COMPETITIVE REPORT'!H14</f>
        <v>8</v>
      </c>
      <c r="I14" s="14">
        <f>'WEEKLY COMPETITIVE REPORT'!I14/Y4</f>
        <v>28513.513513513513</v>
      </c>
      <c r="J14" s="14">
        <f>'WEEKLY COMPETITIVE REPORT'!J14/Y4</f>
        <v>0</v>
      </c>
      <c r="K14" s="22">
        <f>'WEEKLY COMPETITIVE REPORT'!K14</f>
        <v>4189</v>
      </c>
      <c r="L14" s="22">
        <f>'WEEKLY COMPETITIVE REPORT'!L14</f>
        <v>0</v>
      </c>
      <c r="M14" s="64">
        <f>'WEEKLY COMPETITIVE REPORT'!M14</f>
        <v>0</v>
      </c>
      <c r="N14" s="14">
        <f aca="true" t="shared" si="0" ref="N14:N20">I14/H14</f>
        <v>3564.189189189189</v>
      </c>
      <c r="O14" s="37">
        <f>'WEEKLY COMPETITIVE REPORT'!O14</f>
        <v>8</v>
      </c>
      <c r="P14" s="14">
        <f>'WEEKLY COMPETITIVE REPORT'!P14/Y4</f>
        <v>37934.55219925808</v>
      </c>
      <c r="Q14" s="14">
        <f>'WEEKLY COMPETITIVE REPORT'!Q14/Y4</f>
        <v>0</v>
      </c>
      <c r="R14" s="22">
        <f>'WEEKLY COMPETITIVE REPORT'!R14</f>
        <v>6183</v>
      </c>
      <c r="S14" s="22">
        <f>'WEEKLY COMPETITIVE REPORT'!S14</f>
        <v>0</v>
      </c>
      <c r="T14" s="64">
        <f>'WEEKLY COMPETITIVE REPORT'!T14</f>
        <v>0</v>
      </c>
      <c r="U14" s="14">
        <f>'WEEKLY COMPETITIVE REPORT'!U14/Y4</f>
        <v>0</v>
      </c>
      <c r="V14" s="14">
        <f aca="true" t="shared" si="1" ref="V14:V20">P14/O14</f>
        <v>4741.81902490726</v>
      </c>
      <c r="W14" s="25">
        <f aca="true" t="shared" si="2" ref="W14:W20">P14+U14</f>
        <v>37934.55219925808</v>
      </c>
      <c r="X14" s="22">
        <f>'WEEKLY COMPETITIVE REPORT'!X14</f>
        <v>0</v>
      </c>
      <c r="Y14" s="56">
        <f>'WEEKLY COMPETITIVE REPORT'!Y14</f>
        <v>6183</v>
      </c>
    </row>
    <row r="15" spans="1:25" ht="12.75">
      <c r="A15" s="50">
        <v>2</v>
      </c>
      <c r="B15" s="4" t="str">
        <f>'WEEKLY COMPETITIVE REPORT'!B15</f>
        <v>New</v>
      </c>
      <c r="C15" s="4" t="str">
        <f>'WEEKLY COMPETITIVE REPORT'!C15</f>
        <v>OZ THE GREAT AND POWERFUL</v>
      </c>
      <c r="D15" s="4" t="str">
        <f>'WEEKLY COMPETITIVE REPORT'!D15</f>
        <v>MOGOČNI OZ</v>
      </c>
      <c r="E15" s="4" t="str">
        <f>'WEEKLY COMPETITIVE REPORT'!E15</f>
        <v>BVI</v>
      </c>
      <c r="F15" s="4" t="str">
        <f>'WEEKLY COMPETITIVE REPORT'!F15</f>
        <v>CENEX</v>
      </c>
      <c r="G15" s="37">
        <f>'WEEKLY COMPETITIVE REPORT'!G15</f>
        <v>1</v>
      </c>
      <c r="H15" s="37">
        <f>'WEEKLY COMPETITIVE REPORT'!H15</f>
        <v>15</v>
      </c>
      <c r="I15" s="14">
        <f>'WEEKLY COMPETITIVE REPORT'!I15/Y4</f>
        <v>21601.74880763116</v>
      </c>
      <c r="J15" s="14">
        <f>'WEEKLY COMPETITIVE REPORT'!J15/Y4</f>
        <v>0</v>
      </c>
      <c r="K15" s="22">
        <f>'WEEKLY COMPETITIVE REPORT'!K15</f>
        <v>2940</v>
      </c>
      <c r="L15" s="22">
        <f>'WEEKLY COMPETITIVE REPORT'!L15</f>
        <v>0</v>
      </c>
      <c r="M15" s="64">
        <f>'WEEKLY COMPETITIVE REPORT'!M15</f>
        <v>0</v>
      </c>
      <c r="N15" s="14">
        <f t="shared" si="0"/>
        <v>1440.1165871754106</v>
      </c>
      <c r="O15" s="37">
        <f>'WEEKLY COMPETITIVE REPORT'!O15</f>
        <v>15</v>
      </c>
      <c r="P15" s="14">
        <f>'WEEKLY COMPETITIVE REPORT'!P15/Y4</f>
        <v>28191.573926868045</v>
      </c>
      <c r="Q15" s="14">
        <f>'WEEKLY COMPETITIVE REPORT'!Q15/Y4</f>
        <v>0</v>
      </c>
      <c r="R15" s="22">
        <f>'WEEKLY COMPETITIVE REPORT'!R15</f>
        <v>4229</v>
      </c>
      <c r="S15" s="22">
        <f>'WEEKLY COMPETITIVE REPORT'!S15</f>
        <v>0</v>
      </c>
      <c r="T15" s="64">
        <f>'WEEKLY COMPETITIVE REPORT'!T15</f>
        <v>0</v>
      </c>
      <c r="U15" s="14">
        <f>'WEEKLY COMPETITIVE REPORT'!U15/Y4</f>
        <v>910.174880763116</v>
      </c>
      <c r="V15" s="14">
        <f t="shared" si="1"/>
        <v>1879.4382617912029</v>
      </c>
      <c r="W15" s="25">
        <f t="shared" si="2"/>
        <v>29101.74880763116</v>
      </c>
      <c r="X15" s="22">
        <f>'WEEKLY COMPETITIVE REPORT'!X15</f>
        <v>180</v>
      </c>
      <c r="Y15" s="56">
        <f>'WEEKLY COMPETITIVE REPORT'!Y15</f>
        <v>4409</v>
      </c>
    </row>
    <row r="16" spans="1:25" ht="12.75">
      <c r="A16" s="50">
        <v>3</v>
      </c>
      <c r="B16" s="4">
        <f>'WEEKLY COMPETITIVE REPORT'!B16</f>
        <v>1</v>
      </c>
      <c r="C16" s="4" t="str">
        <f>'WEEKLY COMPETITIVE REPORT'!C16</f>
        <v>A GOOD DAY TO DIE HARD</v>
      </c>
      <c r="D16" s="4" t="str">
        <f>'WEEKLY COMPETITIVE REPORT'!D16</f>
        <v>UMRI POKONČNO: DOBER DAN ZA SMRT</v>
      </c>
      <c r="E16" s="4" t="str">
        <f>'WEEKLY COMPETITIVE REPORT'!E16</f>
        <v>FOX</v>
      </c>
      <c r="F16" s="4" t="str">
        <f>'WEEKLY COMPETITIVE REPORT'!F16</f>
        <v>Blitz</v>
      </c>
      <c r="G16" s="37">
        <f>'WEEKLY COMPETITIVE REPORT'!G16</f>
        <v>4</v>
      </c>
      <c r="H16" s="37">
        <f>'WEEKLY COMPETITIVE REPORT'!H16</f>
        <v>11</v>
      </c>
      <c r="I16" s="14">
        <f>'WEEKLY COMPETITIVE REPORT'!I16/Y4</f>
        <v>12775.569687334393</v>
      </c>
      <c r="J16" s="14">
        <f>'WEEKLY COMPETITIVE REPORT'!J16/Y4</f>
        <v>16065.182829888712</v>
      </c>
      <c r="K16" s="22">
        <f>'WEEKLY COMPETITIVE REPORT'!K16</f>
        <v>1845</v>
      </c>
      <c r="L16" s="22">
        <f>'WEEKLY COMPETITIVE REPORT'!L16</f>
        <v>2311</v>
      </c>
      <c r="M16" s="64">
        <f>'WEEKLY COMPETITIVE REPORT'!M16</f>
        <v>-20.476661718621145</v>
      </c>
      <c r="N16" s="14">
        <f t="shared" si="0"/>
        <v>1161.4154261213084</v>
      </c>
      <c r="O16" s="37">
        <f>'WEEKLY COMPETITIVE REPORT'!O16</f>
        <v>11</v>
      </c>
      <c r="P16" s="14">
        <f>'WEEKLY COMPETITIVE REPORT'!P16/Y4</f>
        <v>16053.259141494435</v>
      </c>
      <c r="Q16" s="14">
        <f>'WEEKLY COMPETITIVE REPORT'!Q16/Y4</f>
        <v>22049.54954954955</v>
      </c>
      <c r="R16" s="22">
        <f>'WEEKLY COMPETITIVE REPORT'!R16</f>
        <v>2472</v>
      </c>
      <c r="S16" s="22">
        <f>'WEEKLY COMPETITIVE REPORT'!S16</f>
        <v>3329</v>
      </c>
      <c r="T16" s="64">
        <f>'WEEKLY COMPETITIVE REPORT'!T16</f>
        <v>-27.194616355224426</v>
      </c>
      <c r="U16" s="14">
        <f>'WEEKLY COMPETITIVE REPORT'!U16/Y4</f>
        <v>124295.17753047164</v>
      </c>
      <c r="V16" s="14">
        <f t="shared" si="1"/>
        <v>1459.3871946813122</v>
      </c>
      <c r="W16" s="25">
        <f t="shared" si="2"/>
        <v>140348.43667196608</v>
      </c>
      <c r="X16" s="22">
        <f>'WEEKLY COMPETITIVE REPORT'!X16</f>
        <v>19965</v>
      </c>
      <c r="Y16" s="56">
        <f>'WEEKLY COMPETITIVE REPORT'!Y16</f>
        <v>22437</v>
      </c>
    </row>
    <row r="17" spans="1:25" ht="12.75">
      <c r="A17" s="50">
        <v>4</v>
      </c>
      <c r="B17" s="4">
        <f>'WEEKLY COMPETITIVE REPORT'!B17</f>
        <v>2</v>
      </c>
      <c r="C17" s="4" t="str">
        <f>'WEEKLY COMPETITIVE REPORT'!C17</f>
        <v>WRECK-IT RALPH</v>
      </c>
      <c r="D17" s="4" t="str">
        <f>'WEEKLY COMPETITIVE REPORT'!D17</f>
        <v>RAZBIJAČ RALPH</v>
      </c>
      <c r="E17" s="4" t="str">
        <f>'WEEKLY COMPETITIVE REPORT'!E17</f>
        <v>BVI</v>
      </c>
      <c r="F17" s="4" t="str">
        <f>'WEEKLY COMPETITIVE REPORT'!F17</f>
        <v>CENEX</v>
      </c>
      <c r="G17" s="37">
        <f>'WEEKLY COMPETITIVE REPORT'!G17</f>
        <v>4</v>
      </c>
      <c r="H17" s="37">
        <f>'WEEKLY COMPETITIVE REPORT'!H17</f>
        <v>14</v>
      </c>
      <c r="I17" s="14">
        <f>'WEEKLY COMPETITIVE REPORT'!I17/Y4</f>
        <v>11180.445151033386</v>
      </c>
      <c r="J17" s="14">
        <f>'WEEKLY COMPETITIVE REPORT'!J17/Y4</f>
        <v>13953.365129835718</v>
      </c>
      <c r="K17" s="22">
        <f>'WEEKLY COMPETITIVE REPORT'!K17</f>
        <v>1676</v>
      </c>
      <c r="L17" s="22">
        <f>'WEEKLY COMPETITIVE REPORT'!L17</f>
        <v>2109</v>
      </c>
      <c r="M17" s="64">
        <f>'WEEKLY COMPETITIVE REPORT'!M17</f>
        <v>-19.872768704899357</v>
      </c>
      <c r="N17" s="14">
        <f t="shared" si="0"/>
        <v>798.6032250738133</v>
      </c>
      <c r="O17" s="37">
        <f>'WEEKLY COMPETITIVE REPORT'!O17</f>
        <v>14</v>
      </c>
      <c r="P17" s="14">
        <f>'WEEKLY COMPETITIVE REPORT'!P17/Y4</f>
        <v>13663.222045574987</v>
      </c>
      <c r="Q17" s="14">
        <f>'WEEKLY COMPETITIVE REPORT'!Q17/Y4</f>
        <v>20074.19183889772</v>
      </c>
      <c r="R17" s="22">
        <f>'WEEKLY COMPETITIVE REPORT'!R17</f>
        <v>2175</v>
      </c>
      <c r="S17" s="22">
        <f>'WEEKLY COMPETITIVE REPORT'!S17</f>
        <v>3189</v>
      </c>
      <c r="T17" s="64">
        <f>'WEEKLY COMPETITIVE REPORT'!T17</f>
        <v>-31.936378035902848</v>
      </c>
      <c r="U17" s="14">
        <f>'WEEKLY COMPETITIVE REPORT'!U17/Y4</f>
        <v>99051.404345522</v>
      </c>
      <c r="V17" s="14">
        <f t="shared" si="1"/>
        <v>975.9444318267848</v>
      </c>
      <c r="W17" s="25">
        <f t="shared" si="2"/>
        <v>112714.62639109699</v>
      </c>
      <c r="X17" s="22">
        <f>'WEEKLY COMPETITIVE REPORT'!X17</f>
        <v>17476</v>
      </c>
      <c r="Y17" s="56">
        <f>'WEEKLY COMPETITIVE REPORT'!Y17</f>
        <v>19651</v>
      </c>
    </row>
    <row r="18" spans="1:25" ht="13.5" customHeight="1">
      <c r="A18" s="50">
        <v>5</v>
      </c>
      <c r="B18" s="4">
        <f>'WEEKLY COMPETITIVE REPORT'!B18</f>
        <v>3</v>
      </c>
      <c r="C18" s="4" t="str">
        <f>'WEEKLY COMPETITIVE REPORT'!C18</f>
        <v>BROKEN CITY</v>
      </c>
      <c r="D18" s="4" t="str">
        <f>'WEEKLY COMPETITIVE REPORT'!D18</f>
        <v>PODKUPLJENO MESTO</v>
      </c>
      <c r="E18" s="4" t="str">
        <f>'WEEKLY COMPETITIVE REPORT'!E18</f>
        <v>IND</v>
      </c>
      <c r="F18" s="4" t="str">
        <f>'WEEKLY COMPETITIVE REPORT'!F18</f>
        <v>Blitz</v>
      </c>
      <c r="G18" s="37">
        <f>'WEEKLY COMPETITIVE REPORT'!G18</f>
        <v>2</v>
      </c>
      <c r="H18" s="37">
        <f>'WEEKLY COMPETITIVE REPORT'!H18</f>
        <v>9</v>
      </c>
      <c r="I18" s="14">
        <f>'WEEKLY COMPETITIVE REPORT'!I18/Y4</f>
        <v>7596.714361420243</v>
      </c>
      <c r="J18" s="14">
        <f>'WEEKLY COMPETITIVE REPORT'!J18/Y4</f>
        <v>11212.241653418123</v>
      </c>
      <c r="K18" s="22">
        <f>'WEEKLY COMPETITIVE REPORT'!K18</f>
        <v>1063</v>
      </c>
      <c r="L18" s="22">
        <f>'WEEKLY COMPETITIVE REPORT'!L18</f>
        <v>1602</v>
      </c>
      <c r="M18" s="64">
        <f>'WEEKLY COMPETITIVE REPORT'!M18</f>
        <v>-32.24624837528063</v>
      </c>
      <c r="N18" s="14">
        <f t="shared" si="0"/>
        <v>844.0793734911381</v>
      </c>
      <c r="O18" s="37">
        <f>'WEEKLY COMPETITIVE REPORT'!O18</f>
        <v>9</v>
      </c>
      <c r="P18" s="14">
        <f>'WEEKLY COMPETITIVE REPORT'!P18/Y4</f>
        <v>9961.579226285108</v>
      </c>
      <c r="Q18" s="14">
        <f>'WEEKLY COMPETITIVE REPORT'!Q18/Y4</f>
        <v>16543.455219925807</v>
      </c>
      <c r="R18" s="22">
        <f>'WEEKLY COMPETITIVE REPORT'!R18</f>
        <v>1480</v>
      </c>
      <c r="S18" s="22">
        <f>'WEEKLY COMPETITIVE REPORT'!S18</f>
        <v>2625</v>
      </c>
      <c r="T18" s="64">
        <f>'WEEKLY COMPETITIVE REPORT'!T18</f>
        <v>-39.785376791863534</v>
      </c>
      <c r="U18" s="14">
        <f>'WEEKLY COMPETITIVE REPORT'!U18/Y4</f>
        <v>16543.455219925807</v>
      </c>
      <c r="V18" s="14">
        <f t="shared" si="1"/>
        <v>1106.842136253901</v>
      </c>
      <c r="W18" s="25">
        <f t="shared" si="2"/>
        <v>26505.034446210913</v>
      </c>
      <c r="X18" s="22">
        <f>'WEEKLY COMPETITIVE REPORT'!X18</f>
        <v>2625</v>
      </c>
      <c r="Y18" s="56">
        <f>'WEEKLY COMPETITIVE REPORT'!Y18</f>
        <v>4105</v>
      </c>
    </row>
    <row r="19" spans="1:25" ht="12.75">
      <c r="A19" s="50">
        <v>6</v>
      </c>
      <c r="B19" s="4">
        <f>'WEEKLY COMPETITIVE REPORT'!B19</f>
        <v>4</v>
      </c>
      <c r="C19" s="4" t="str">
        <f>'WEEKLY COMPETITIVE REPORT'!C19</f>
        <v>MAMA</v>
      </c>
      <c r="D19" s="4" t="str">
        <f>'WEEKLY COMPETITIVE REPORT'!D19</f>
        <v>MAMA</v>
      </c>
      <c r="E19" s="4" t="str">
        <f>'WEEKLY COMPETITIVE REPORT'!E19</f>
        <v>UNI</v>
      </c>
      <c r="F19" s="4" t="str">
        <f>'WEEKLY COMPETITIVE REPORT'!F19</f>
        <v>Karantanija</v>
      </c>
      <c r="G19" s="37">
        <f>'WEEKLY COMPETITIVE REPORT'!G19</f>
        <v>3</v>
      </c>
      <c r="H19" s="37">
        <f>'WEEKLY COMPETITIVE REPORT'!H19</f>
        <v>7</v>
      </c>
      <c r="I19" s="14">
        <f>'WEEKLY COMPETITIVE REPORT'!I19/Y4</f>
        <v>7122.4165341812395</v>
      </c>
      <c r="J19" s="14">
        <f>'WEEKLY COMPETITIVE REPORT'!J19/Y4</f>
        <v>10234.49920508744</v>
      </c>
      <c r="K19" s="22">
        <f>'WEEKLY COMPETITIVE REPORT'!K19</f>
        <v>1021</v>
      </c>
      <c r="L19" s="22">
        <f>'WEEKLY COMPETITIVE REPORT'!L19</f>
        <v>1477</v>
      </c>
      <c r="M19" s="64">
        <f>'WEEKLY COMPETITIVE REPORT'!M19</f>
        <v>-30.407766990291265</v>
      </c>
      <c r="N19" s="14">
        <f t="shared" si="0"/>
        <v>1017.4880763116056</v>
      </c>
      <c r="O19" s="37">
        <f>'WEEKLY COMPETITIVE REPORT'!O19</f>
        <v>7</v>
      </c>
      <c r="P19" s="14">
        <f>'WEEKLY COMPETITIVE REPORT'!P19/Y4</f>
        <v>9548.224695283518</v>
      </c>
      <c r="Q19" s="14">
        <f>'WEEKLY COMPETITIVE REPORT'!Q19/Y4</f>
        <v>14250.132485426602</v>
      </c>
      <c r="R19" s="22">
        <f>'WEEKLY COMPETITIVE REPORT'!R19</f>
        <v>1523</v>
      </c>
      <c r="S19" s="22">
        <f>'WEEKLY COMPETITIVE REPORT'!S19</f>
        <v>2233</v>
      </c>
      <c r="T19" s="64">
        <f>'WEEKLY COMPETITIVE REPORT'!T19</f>
        <v>-32.99553737448866</v>
      </c>
      <c r="U19" s="14">
        <f>'WEEKLY COMPETITIVE REPORT'!U19/Y4</f>
        <v>35492.84578696343</v>
      </c>
      <c r="V19" s="14">
        <f t="shared" si="1"/>
        <v>1364.032099326217</v>
      </c>
      <c r="W19" s="25">
        <f t="shared" si="2"/>
        <v>45041.07048224695</v>
      </c>
      <c r="X19" s="22">
        <f>'WEEKLY COMPETITIVE REPORT'!X19</f>
        <v>5785</v>
      </c>
      <c r="Y19" s="56">
        <f>'WEEKLY COMPETITIVE REPORT'!Y19</f>
        <v>7308</v>
      </c>
    </row>
    <row r="20" spans="1:25" ht="12.75">
      <c r="A20" s="51">
        <v>7</v>
      </c>
      <c r="B20" s="4">
        <f>'WEEKLY COMPETITIVE REPORT'!B20</f>
        <v>5</v>
      </c>
      <c r="C20" s="4" t="str">
        <f>'WEEKLY COMPETITIVE REPORT'!C20</f>
        <v>LIFE OF PI</v>
      </c>
      <c r="D20" s="4" t="str">
        <f>'WEEKLY COMPETITIVE REPORT'!D20</f>
        <v>PIJEVO ŽIVLJENJE</v>
      </c>
      <c r="E20" s="4" t="str">
        <f>'WEEKLY COMPETITIVE REPORT'!E20</f>
        <v>FOX</v>
      </c>
      <c r="F20" s="4" t="str">
        <f>'WEEKLY COMPETITIVE REPORT'!F20</f>
        <v>Blitz</v>
      </c>
      <c r="G20" s="37">
        <f>'WEEKLY COMPETITIVE REPORT'!G20</f>
        <v>12</v>
      </c>
      <c r="H20" s="37">
        <f>'WEEKLY COMPETITIVE REPORT'!H20</f>
        <v>16</v>
      </c>
      <c r="I20" s="14">
        <f>'WEEKLY COMPETITIVE REPORT'!I20/Y4</f>
        <v>5557.76364599894</v>
      </c>
      <c r="J20" s="14">
        <f>'WEEKLY COMPETITIVE REPORT'!J20/Y4</f>
        <v>6421.56862745098</v>
      </c>
      <c r="K20" s="22">
        <f>'WEEKLY COMPETITIVE REPORT'!K20</f>
        <v>780</v>
      </c>
      <c r="L20" s="22">
        <f>'WEEKLY COMPETITIVE REPORT'!L20</f>
        <v>821</v>
      </c>
      <c r="M20" s="64">
        <f>'WEEKLY COMPETITIVE REPORT'!M20</f>
        <v>-13.451619558489796</v>
      </c>
      <c r="N20" s="14">
        <f t="shared" si="0"/>
        <v>347.36022787493374</v>
      </c>
      <c r="O20" s="37">
        <f>'WEEKLY COMPETITIVE REPORT'!O20</f>
        <v>16</v>
      </c>
      <c r="P20" s="14">
        <f>'WEEKLY COMPETITIVE REPORT'!P20/Y4</f>
        <v>8131.955484896661</v>
      </c>
      <c r="Q20" s="14">
        <f>'WEEKLY COMPETITIVE REPORT'!Q20/Y4</f>
        <v>10454.425013248543</v>
      </c>
      <c r="R20" s="22">
        <f>'WEEKLY COMPETITIVE REPORT'!R20</f>
        <v>1203</v>
      </c>
      <c r="S20" s="22">
        <f>'WEEKLY COMPETITIVE REPORT'!S20</f>
        <v>1360</v>
      </c>
      <c r="T20" s="64">
        <f>'WEEKLY COMPETITIVE REPORT'!T20</f>
        <v>-22.21518185274364</v>
      </c>
      <c r="U20" s="14">
        <f>'WEEKLY COMPETITIVE REPORT'!U20/Y4</f>
        <v>272953.1001589825</v>
      </c>
      <c r="V20" s="14">
        <f t="shared" si="1"/>
        <v>508.2472178060413</v>
      </c>
      <c r="W20" s="25">
        <f t="shared" si="2"/>
        <v>281085.05564387917</v>
      </c>
      <c r="X20" s="22">
        <f>'WEEKLY COMPETITIVE REPORT'!X20</f>
        <v>37383</v>
      </c>
      <c r="Y20" s="56">
        <f>'WEEKLY COMPETITIVE REPORT'!Y20</f>
        <v>38586</v>
      </c>
    </row>
    <row r="21" spans="1:25" ht="12.75">
      <c r="A21" s="50">
        <v>8</v>
      </c>
      <c r="B21" s="4">
        <f>'WEEKLY COMPETITIVE REPORT'!B21</f>
        <v>9</v>
      </c>
      <c r="C21" s="4" t="str">
        <f>'WEEKLY COMPETITIVE REPORT'!C21</f>
        <v>LINCOLN</v>
      </c>
      <c r="D21" s="4" t="str">
        <f>'WEEKLY COMPETITIVE REPORT'!D21</f>
        <v>LINCOLN</v>
      </c>
      <c r="E21" s="4" t="str">
        <f>'WEEKLY COMPETITIVE REPORT'!E21</f>
        <v>FOX</v>
      </c>
      <c r="F21" s="4" t="str">
        <f>'WEEKLY COMPETITIVE REPORT'!F21</f>
        <v>Blitz</v>
      </c>
      <c r="G21" s="37">
        <f>'WEEKLY COMPETITIVE REPORT'!G21</f>
        <v>7</v>
      </c>
      <c r="H21" s="37">
        <f>'WEEKLY COMPETITIVE REPORT'!H21</f>
        <v>2</v>
      </c>
      <c r="I21" s="14">
        <f>'WEEKLY COMPETITIVE REPORT'!I21/Y4</f>
        <v>5345.786963434022</v>
      </c>
      <c r="J21" s="14">
        <f>'WEEKLY COMPETITIVE REPORT'!J21/Y4</f>
        <v>3292.2628510863806</v>
      </c>
      <c r="K21" s="22">
        <f>'WEEKLY COMPETITIVE REPORT'!K21</f>
        <v>693</v>
      </c>
      <c r="L21" s="22">
        <f>'WEEKLY COMPETITIVE REPORT'!L21</f>
        <v>403</v>
      </c>
      <c r="M21" s="64">
        <f>'WEEKLY COMPETITIVE REPORT'!M21</f>
        <v>62.37424547283703</v>
      </c>
      <c r="N21" s="14">
        <f aca="true" t="shared" si="3" ref="N21:N33">I21/H21</f>
        <v>2672.893481717011</v>
      </c>
      <c r="O21" s="37">
        <f>'WEEKLY COMPETITIVE REPORT'!O21</f>
        <v>2</v>
      </c>
      <c r="P21" s="14">
        <f>'WEEKLY COMPETITIVE REPORT'!P21/Y4</f>
        <v>7428.45786963434</v>
      </c>
      <c r="Q21" s="14">
        <f>'WEEKLY COMPETITIVE REPORT'!Q21/Y4</f>
        <v>6620.29676735559</v>
      </c>
      <c r="R21" s="22">
        <f>'WEEKLY COMPETITIVE REPORT'!R21</f>
        <v>995</v>
      </c>
      <c r="S21" s="22">
        <f>'WEEKLY COMPETITIVE REPORT'!S21</f>
        <v>893</v>
      </c>
      <c r="T21" s="64">
        <f>'WEEKLY COMPETITIVE REPORT'!T21</f>
        <v>12.207324394636785</v>
      </c>
      <c r="U21" s="14">
        <f>'WEEKLY COMPETITIVE REPORT'!U21/Y4</f>
        <v>42388.71224165342</v>
      </c>
      <c r="V21" s="14">
        <f aca="true" t="shared" si="4" ref="V21:V33">P21/O21</f>
        <v>3714.22893481717</v>
      </c>
      <c r="W21" s="25">
        <f aca="true" t="shared" si="5" ref="W21:W33">P21+U21</f>
        <v>49817.170111287756</v>
      </c>
      <c r="X21" s="22">
        <f>'WEEKLY COMPETITIVE REPORT'!X21</f>
        <v>5739</v>
      </c>
      <c r="Y21" s="56">
        <f>'WEEKLY COMPETITIVE REPORT'!Y21</f>
        <v>6734</v>
      </c>
    </row>
    <row r="22" spans="1:25" ht="12.75">
      <c r="A22" s="50">
        <v>9</v>
      </c>
      <c r="B22" s="4">
        <f>'WEEKLY COMPETITIVE REPORT'!B22</f>
        <v>6</v>
      </c>
      <c r="C22" s="4" t="str">
        <f>'WEEKLY COMPETITIVE REPORT'!C22</f>
        <v>IDENTITY THIEF</v>
      </c>
      <c r="D22" s="4" t="str">
        <f>'WEEKLY COMPETITIVE REPORT'!D22</f>
        <v>TATICA IDENTITETE</v>
      </c>
      <c r="E22" s="4" t="str">
        <f>'WEEKLY COMPETITIVE REPORT'!E22</f>
        <v>UNI</v>
      </c>
      <c r="F22" s="4" t="str">
        <f>'WEEKLY COMPETITIVE REPORT'!F22</f>
        <v>Karantanija</v>
      </c>
      <c r="G22" s="37">
        <f>'WEEKLY COMPETITIVE REPORT'!G22</f>
        <v>5</v>
      </c>
      <c r="H22" s="37">
        <f>'WEEKLY COMPETITIVE REPORT'!H22</f>
        <v>7</v>
      </c>
      <c r="I22" s="14">
        <f>'WEEKLY COMPETITIVE REPORT'!I22/Y4</f>
        <v>5531.266560678325</v>
      </c>
      <c r="J22" s="14">
        <f>'WEEKLY COMPETITIVE REPORT'!J22/Y4</f>
        <v>7048.2246952835185</v>
      </c>
      <c r="K22" s="22">
        <f>'WEEKLY COMPETITIVE REPORT'!K22</f>
        <v>799</v>
      </c>
      <c r="L22" s="22">
        <f>'WEEKLY COMPETITIVE REPORT'!L22</f>
        <v>1021</v>
      </c>
      <c r="M22" s="64">
        <f>'WEEKLY COMPETITIVE REPORT'!M22</f>
        <v>-21.522556390977442</v>
      </c>
      <c r="N22" s="14">
        <f t="shared" si="3"/>
        <v>790.1809372397607</v>
      </c>
      <c r="O22" s="37">
        <f>'WEEKLY COMPETITIVE REPORT'!O22</f>
        <v>7</v>
      </c>
      <c r="P22" s="14">
        <f>'WEEKLY COMPETITIVE REPORT'!P22/Y4</f>
        <v>6883.942766295707</v>
      </c>
      <c r="Q22" s="14">
        <f>'WEEKLY COMPETITIVE REPORT'!Q22/Y4</f>
        <v>9905.935347111817</v>
      </c>
      <c r="R22" s="22">
        <f>'WEEKLY COMPETITIVE REPORT'!R22</f>
        <v>1100</v>
      </c>
      <c r="S22" s="22">
        <f>'WEEKLY COMPETITIVE REPORT'!S22</f>
        <v>1561</v>
      </c>
      <c r="T22" s="64">
        <f>'WEEKLY COMPETITIVE REPORT'!T22</f>
        <v>-30.506887789220272</v>
      </c>
      <c r="U22" s="14">
        <f>'WEEKLY COMPETITIVE REPORT'!U22/Y4</f>
        <v>60927.39798622151</v>
      </c>
      <c r="V22" s="14">
        <f t="shared" si="4"/>
        <v>983.420395185101</v>
      </c>
      <c r="W22" s="25">
        <f t="shared" si="5"/>
        <v>67811.34075251722</v>
      </c>
      <c r="X22" s="22">
        <f>'WEEKLY COMPETITIVE REPORT'!X22</f>
        <v>9792</v>
      </c>
      <c r="Y22" s="56">
        <f>'WEEKLY COMPETITIVE REPORT'!Y22</f>
        <v>10892</v>
      </c>
    </row>
    <row r="23" spans="1:25" ht="12.75">
      <c r="A23" s="50">
        <v>10</v>
      </c>
      <c r="B23" s="4">
        <f>'WEEKLY COMPETITIVE REPORT'!B23</f>
        <v>11</v>
      </c>
      <c r="C23" s="4" t="str">
        <f>'WEEKLY COMPETITIVE REPORT'!C23</f>
        <v>DJANGO UNCHAINED</v>
      </c>
      <c r="D23" s="4" t="str">
        <f>'WEEKLY COMPETITIVE REPORT'!D23</f>
        <v>DJANGO BREZ OKOVOV</v>
      </c>
      <c r="E23" s="4" t="str">
        <f>'WEEKLY COMPETITIVE REPORT'!E23</f>
        <v>SONY</v>
      </c>
      <c r="F23" s="4" t="str">
        <f>'WEEKLY COMPETITIVE REPORT'!F23</f>
        <v>CF</v>
      </c>
      <c r="G23" s="37">
        <f>'WEEKLY COMPETITIVE REPORT'!G23</f>
        <v>8</v>
      </c>
      <c r="H23" s="37">
        <f>'WEEKLY COMPETITIVE REPORT'!H23</f>
        <v>13</v>
      </c>
      <c r="I23" s="14">
        <f>'WEEKLY COMPETITIVE REPORT'!I23/Y4</f>
        <v>2710.651828298887</v>
      </c>
      <c r="J23" s="14">
        <f>'WEEKLY COMPETITIVE REPORT'!J23/Y4</f>
        <v>3513.5135135135133</v>
      </c>
      <c r="K23" s="22">
        <f>'WEEKLY COMPETITIVE REPORT'!K23</f>
        <v>346</v>
      </c>
      <c r="L23" s="22">
        <f>'WEEKLY COMPETITIVE REPORT'!L23</f>
        <v>465</v>
      </c>
      <c r="M23" s="64">
        <f>'WEEKLY COMPETITIVE REPORT'!M23</f>
        <v>-22.85067873303167</v>
      </c>
      <c r="N23" s="14">
        <f t="shared" si="3"/>
        <v>208.51167909991437</v>
      </c>
      <c r="O23" s="37">
        <f>'WEEKLY COMPETITIVE REPORT'!O23</f>
        <v>13</v>
      </c>
      <c r="P23" s="14">
        <f>'WEEKLY COMPETITIVE REPORT'!P23/Y4</f>
        <v>4394.541600423953</v>
      </c>
      <c r="Q23" s="14">
        <f>'WEEKLY COMPETITIVE REPORT'!Q23/Y4</f>
        <v>5339.162692103869</v>
      </c>
      <c r="R23" s="22">
        <f>'WEEKLY COMPETITIVE REPORT'!R23</f>
        <v>634</v>
      </c>
      <c r="S23" s="22">
        <f>'WEEKLY COMPETITIVE REPORT'!S23</f>
        <v>816</v>
      </c>
      <c r="T23" s="64">
        <f>'WEEKLY COMPETITIVE REPORT'!T23</f>
        <v>-17.692307692307693</v>
      </c>
      <c r="U23" s="14">
        <f>'WEEKLY COMPETITIVE REPORT'!U23/Y4</f>
        <v>157204.55749867513</v>
      </c>
      <c r="V23" s="14">
        <f t="shared" si="4"/>
        <v>338.04166157107335</v>
      </c>
      <c r="W23" s="25">
        <f t="shared" si="5"/>
        <v>161599.09909909908</v>
      </c>
      <c r="X23" s="22">
        <f>'WEEKLY COMPETITIVE REPORT'!X23</f>
        <v>24038</v>
      </c>
      <c r="Y23" s="56">
        <f>'WEEKLY COMPETITIVE REPORT'!Y23</f>
        <v>24672</v>
      </c>
    </row>
    <row r="24" spans="1:25" ht="12.75">
      <c r="A24" s="50">
        <v>11</v>
      </c>
      <c r="B24" s="4">
        <f>'WEEKLY COMPETITIVE REPORT'!B24</f>
        <v>14</v>
      </c>
      <c r="C24" s="4" t="str">
        <f>'WEEKLY COMPETITIVE REPORT'!C24</f>
        <v>ANNA KARENINA</v>
      </c>
      <c r="D24" s="4" t="str">
        <f>'WEEKLY COMPETITIVE REPORT'!D24</f>
        <v>ANA KARENINA</v>
      </c>
      <c r="E24" s="4" t="str">
        <f>'WEEKLY COMPETITIVE REPORT'!E24</f>
        <v>UNI</v>
      </c>
      <c r="F24" s="4" t="str">
        <f>'WEEKLY COMPETITIVE REPORT'!F24</f>
        <v>Karantanija</v>
      </c>
      <c r="G24" s="37">
        <f>'WEEKLY COMPETITIVE REPORT'!G24</f>
        <v>9</v>
      </c>
      <c r="H24" s="37">
        <f>'WEEKLY COMPETITIVE REPORT'!H24</f>
        <v>14</v>
      </c>
      <c r="I24" s="14">
        <f>'WEEKLY COMPETITIVE REPORT'!I24/Y4</f>
        <v>3025.9671436142025</v>
      </c>
      <c r="J24" s="14">
        <f>'WEEKLY COMPETITIVE REPORT'!J24/Y4</f>
        <v>2089.2951775304714</v>
      </c>
      <c r="K24" s="22">
        <f>'WEEKLY COMPETITIVE REPORT'!K24</f>
        <v>472</v>
      </c>
      <c r="L24" s="22">
        <f>'WEEKLY COMPETITIVE REPORT'!L24</f>
        <v>283</v>
      </c>
      <c r="M24" s="64">
        <f>'WEEKLY COMPETITIVE REPORT'!M24</f>
        <v>44.83195941661381</v>
      </c>
      <c r="N24" s="14">
        <f t="shared" si="3"/>
        <v>216.14051025815732</v>
      </c>
      <c r="O24" s="37">
        <f>'WEEKLY COMPETITIVE REPORT'!O24</f>
        <v>14</v>
      </c>
      <c r="P24" s="14">
        <f>'WEEKLY COMPETITIVE REPORT'!P24/Y4</f>
        <v>3884.47270800212</v>
      </c>
      <c r="Q24" s="14">
        <f>'WEEKLY COMPETITIVE REPORT'!Q24/Y4</f>
        <v>3341.282458929518</v>
      </c>
      <c r="R24" s="22">
        <f>'WEEKLY COMPETITIVE REPORT'!R24</f>
        <v>617</v>
      </c>
      <c r="S24" s="22">
        <f>'WEEKLY COMPETITIVE REPORT'!S24</f>
        <v>491</v>
      </c>
      <c r="T24" s="64">
        <f>'WEEKLY COMPETITIVE REPORT'!T24</f>
        <v>16.256938937351322</v>
      </c>
      <c r="U24" s="14">
        <f>'WEEKLY COMPETITIVE REPORT'!U24/Y4</f>
        <v>140071.54213036565</v>
      </c>
      <c r="V24" s="14">
        <f t="shared" si="4"/>
        <v>277.4623362858657</v>
      </c>
      <c r="W24" s="25">
        <f t="shared" si="5"/>
        <v>143956.01483836776</v>
      </c>
      <c r="X24" s="22">
        <f>'WEEKLY COMPETITIVE REPORT'!X24</f>
        <v>21720</v>
      </c>
      <c r="Y24" s="56">
        <f>'WEEKLY COMPETITIVE REPORT'!Y24</f>
        <v>22337</v>
      </c>
    </row>
    <row r="25" spans="1:25" ht="12.75">
      <c r="A25" s="50">
        <v>12</v>
      </c>
      <c r="B25" s="4">
        <f>'WEEKLY COMPETITIVE REPORT'!B25</f>
        <v>7</v>
      </c>
      <c r="C25" s="4" t="str">
        <f>'WEEKLY COMPETITIVE REPORT'!C25</f>
        <v>MOVIE 43</v>
      </c>
      <c r="D25" s="4" t="str">
        <f>'WEEKLY COMPETITIVE REPORT'!D25</f>
        <v>FILM 43</v>
      </c>
      <c r="E25" s="4" t="str">
        <f>'WEEKLY COMPETITIVE REPORT'!E25</f>
        <v>IND</v>
      </c>
      <c r="F25" s="4" t="str">
        <f>'WEEKLY COMPETITIVE REPORT'!F25</f>
        <v>Karantanija</v>
      </c>
      <c r="G25" s="37">
        <f>'WEEKLY COMPETITIVE REPORT'!G25</f>
        <v>7</v>
      </c>
      <c r="H25" s="37">
        <f>'WEEKLY COMPETITIVE REPORT'!H25</f>
        <v>8</v>
      </c>
      <c r="I25" s="14">
        <f>'WEEKLY COMPETITIVE REPORT'!I25/Y4</f>
        <v>2913.3545310015897</v>
      </c>
      <c r="J25" s="14">
        <f>'WEEKLY COMPETITIVE REPORT'!J25/Y4</f>
        <v>7133.015368309486</v>
      </c>
      <c r="K25" s="22">
        <f>'WEEKLY COMPETITIVE REPORT'!K25</f>
        <v>409</v>
      </c>
      <c r="L25" s="22">
        <f>'WEEKLY COMPETITIVE REPORT'!L25</f>
        <v>1045</v>
      </c>
      <c r="M25" s="64">
        <f>'WEEKLY COMPETITIVE REPORT'!M25</f>
        <v>-59.15676077265973</v>
      </c>
      <c r="N25" s="14">
        <f t="shared" si="3"/>
        <v>364.1693163751987</v>
      </c>
      <c r="O25" s="37">
        <f>'WEEKLY COMPETITIVE REPORT'!O25</f>
        <v>8</v>
      </c>
      <c r="P25" s="14">
        <f>'WEEKLY COMPETITIVE REPORT'!P25/Y4</f>
        <v>3693.6936936936936</v>
      </c>
      <c r="Q25" s="14">
        <f>'WEEKLY COMPETITIVE REPORT'!Q25/Y4</f>
        <v>9598.569157392687</v>
      </c>
      <c r="R25" s="22">
        <f>'WEEKLY COMPETITIVE REPORT'!R25</f>
        <v>554</v>
      </c>
      <c r="S25" s="22">
        <f>'WEEKLY COMPETITIVE REPORT'!S25</f>
        <v>1493</v>
      </c>
      <c r="T25" s="64">
        <f>'WEEKLY COMPETITIVE REPORT'!T25</f>
        <v>-61.51828847481021</v>
      </c>
      <c r="U25" s="14">
        <f>'WEEKLY COMPETITIVE REPORT'!U25/Y4</f>
        <v>130103.3386327504</v>
      </c>
      <c r="V25" s="14">
        <f t="shared" si="4"/>
        <v>461.7117117117117</v>
      </c>
      <c r="W25" s="25">
        <f t="shared" si="5"/>
        <v>133797.03232644408</v>
      </c>
      <c r="X25" s="22">
        <f>'WEEKLY COMPETITIVE REPORT'!X25</f>
        <v>20822</v>
      </c>
      <c r="Y25" s="56">
        <f>'WEEKLY COMPETITIVE REPORT'!Y25</f>
        <v>21376</v>
      </c>
    </row>
    <row r="26" spans="1:25" ht="12.75" customHeight="1">
      <c r="A26" s="50">
        <v>13</v>
      </c>
      <c r="B26" s="4">
        <f>'WEEKLY COMPETITIVE REPORT'!B26</f>
        <v>10</v>
      </c>
      <c r="C26" s="4" t="str">
        <f>'WEEKLY COMPETITIVE REPORT'!C26</f>
        <v>HITCHCOCK</v>
      </c>
      <c r="D26" s="4" t="str">
        <f>'WEEKLY COMPETITIVE REPORT'!D26</f>
        <v>HITCHCOCK</v>
      </c>
      <c r="E26" s="4" t="str">
        <f>'WEEKLY COMPETITIVE REPORT'!E26</f>
        <v>FOX</v>
      </c>
      <c r="F26" s="4" t="str">
        <f>'WEEKLY COMPETITIVE REPORT'!F26</f>
        <v>Blitz</v>
      </c>
      <c r="G26" s="37">
        <f>'WEEKLY COMPETITIVE REPORT'!G26</f>
        <v>2</v>
      </c>
      <c r="H26" s="37">
        <f>'WEEKLY COMPETITIVE REPORT'!H26</f>
        <v>4</v>
      </c>
      <c r="I26" s="14">
        <f>'WEEKLY COMPETITIVE REPORT'!I26/Y4</f>
        <v>2445.6809750927396</v>
      </c>
      <c r="J26" s="14">
        <f>'WEEKLY COMPETITIVE REPORT'!J26/Y4</f>
        <v>3797.032326444091</v>
      </c>
      <c r="K26" s="22">
        <f>'WEEKLY COMPETITIVE REPORT'!K26</f>
        <v>329</v>
      </c>
      <c r="L26" s="22">
        <f>'WEEKLY COMPETITIVE REPORT'!L26</f>
        <v>531</v>
      </c>
      <c r="M26" s="64">
        <f>'WEEKLY COMPETITIVE REPORT'!M26</f>
        <v>-35.58967201674808</v>
      </c>
      <c r="N26" s="14">
        <f t="shared" si="3"/>
        <v>611.4202437731849</v>
      </c>
      <c r="O26" s="37">
        <f>'WEEKLY COMPETITIVE REPORT'!O26</f>
        <v>4</v>
      </c>
      <c r="P26" s="14">
        <f>'WEEKLY COMPETITIVE REPORT'!P26/Y4</f>
        <v>3554.583995760466</v>
      </c>
      <c r="Q26" s="14">
        <f>'WEEKLY COMPETITIVE REPORT'!Q26/Y4</f>
        <v>6242.713301536831</v>
      </c>
      <c r="R26" s="22">
        <f>'WEEKLY COMPETITIVE REPORT'!R26</f>
        <v>528</v>
      </c>
      <c r="S26" s="22">
        <f>'WEEKLY COMPETITIVE REPORT'!S26</f>
        <v>954</v>
      </c>
      <c r="T26" s="64">
        <f>'WEEKLY COMPETITIVE REPORT'!T26</f>
        <v>-43.060271646859086</v>
      </c>
      <c r="U26" s="14">
        <f>'WEEKLY COMPETITIVE REPORT'!U26/Y4</f>
        <v>6618.97191308956</v>
      </c>
      <c r="V26" s="14">
        <f t="shared" si="4"/>
        <v>888.6459989401166</v>
      </c>
      <c r="W26" s="25">
        <f t="shared" si="5"/>
        <v>10173.555908850027</v>
      </c>
      <c r="X26" s="22">
        <f>'WEEKLY COMPETITIVE REPORT'!X26</f>
        <v>1020</v>
      </c>
      <c r="Y26" s="56">
        <f>'WEEKLY COMPETITIVE REPORT'!Y26</f>
        <v>1548</v>
      </c>
    </row>
    <row r="27" spans="1:25" ht="12.75" customHeight="1">
      <c r="A27" s="50">
        <v>14</v>
      </c>
      <c r="B27" s="4">
        <f>'WEEKLY COMPETITIVE REPORT'!B27</f>
        <v>8</v>
      </c>
      <c r="C27" s="4" t="str">
        <f>'WEEKLY COMPETITIVE REPORT'!C27</f>
        <v>HANSEL &amp; GRETEL: WITCH HUNTERS</v>
      </c>
      <c r="D27" s="4" t="str">
        <f>'WEEKLY COMPETITIVE REPORT'!D27</f>
        <v>LOVCA NA ČAROVNICE</v>
      </c>
      <c r="E27" s="4" t="str">
        <f>'WEEKLY COMPETITIVE REPORT'!E27</f>
        <v>PAR</v>
      </c>
      <c r="F27" s="4" t="str">
        <f>'WEEKLY COMPETITIVE REPORT'!F27</f>
        <v>Karantanija</v>
      </c>
      <c r="G27" s="37">
        <f>'WEEKLY COMPETITIVE REPORT'!G27</f>
        <v>6</v>
      </c>
      <c r="H27" s="37">
        <f>'WEEKLY COMPETITIVE REPORT'!H27</f>
        <v>10</v>
      </c>
      <c r="I27" s="14">
        <f>'WEEKLY COMPETITIVE REPORT'!I27/Y4</f>
        <v>2119.7668256491784</v>
      </c>
      <c r="J27" s="14">
        <f>'WEEKLY COMPETITIVE REPORT'!J27/Y17</f>
        <v>0.18401099180703273</v>
      </c>
      <c r="K27" s="22">
        <f>'WEEKLY COMPETITIVE REPORT'!K27</f>
        <v>312</v>
      </c>
      <c r="L27" s="22">
        <f>'WEEKLY COMPETITIVE REPORT'!L27</f>
        <v>724</v>
      </c>
      <c r="M27" s="64">
        <f>'WEEKLY COMPETITIVE REPORT'!M27</f>
        <v>-55.75221238938053</v>
      </c>
      <c r="N27" s="14">
        <f t="shared" si="3"/>
        <v>211.97668256491784</v>
      </c>
      <c r="O27" s="37">
        <f>'WEEKLY COMPETITIVE REPORT'!O27</f>
        <v>10</v>
      </c>
      <c r="P27" s="14">
        <f>'WEEKLY COMPETITIVE REPORT'!P27/Y4</f>
        <v>2575.516693163752</v>
      </c>
      <c r="Q27" s="14">
        <f>'WEEKLY COMPETITIVE REPORT'!Q27/Y17</f>
        <v>0.2675181924583991</v>
      </c>
      <c r="R27" s="22">
        <f>'WEEKLY COMPETITIVE REPORT'!R27</f>
        <v>398</v>
      </c>
      <c r="S27" s="22">
        <f>'WEEKLY COMPETITIVE REPORT'!S27</f>
        <v>1125</v>
      </c>
      <c r="T27" s="64">
        <f>'WEEKLY COMPETITIVE REPORT'!T27</f>
        <v>-63.02073425908313</v>
      </c>
      <c r="U27" s="14">
        <f>'WEEKLY COMPETITIVE REPORT'!U27/Y17</f>
        <v>3.177548216375757</v>
      </c>
      <c r="V27" s="14">
        <f t="shared" si="4"/>
        <v>257.5516693163752</v>
      </c>
      <c r="W27" s="25">
        <f t="shared" si="5"/>
        <v>2578.6942413801276</v>
      </c>
      <c r="X27" s="22">
        <f>'WEEKLY COMPETITIVE REPORT'!X27</f>
        <v>13544</v>
      </c>
      <c r="Y27" s="56">
        <f>'WEEKLY COMPETITIVE REPORT'!Y27</f>
        <v>13942</v>
      </c>
    </row>
    <row r="28" spans="1:25" ht="12.75">
      <c r="A28" s="50">
        <v>15</v>
      </c>
      <c r="B28" s="4">
        <f>'WEEKLY COMPETITIVE REPORT'!B28</f>
        <v>18</v>
      </c>
      <c r="C28" s="4" t="str">
        <f>'WEEKLY COMPETITIVE REPORT'!C28</f>
        <v>KON-TIKI</v>
      </c>
      <c r="D28" s="4" t="str">
        <f>'WEEKLY COMPETITIVE REPORT'!D28</f>
        <v>KON-TIKI</v>
      </c>
      <c r="E28" s="4" t="str">
        <f>'WEEKLY COMPETITIVE REPORT'!E28</f>
        <v>IND</v>
      </c>
      <c r="F28" s="4" t="str">
        <f>'WEEKLY COMPETITIVE REPORT'!F28</f>
        <v>Cinemania</v>
      </c>
      <c r="G28" s="37">
        <f>'WEEKLY COMPETITIVE REPORT'!G28</f>
        <v>3</v>
      </c>
      <c r="H28" s="37">
        <f>'WEEKLY COMPETITIVE REPORT'!H28</f>
        <v>1</v>
      </c>
      <c r="I28" s="14">
        <f>'WEEKLY COMPETITIVE REPORT'!I28/Y4</f>
        <v>1479.8622151563327</v>
      </c>
      <c r="J28" s="14">
        <f>'WEEKLY COMPETITIVE REPORT'!J28/Y17</f>
        <v>0.05083710752633454</v>
      </c>
      <c r="K28" s="22">
        <f>'WEEKLY COMPETITIVE REPORT'!K28</f>
        <v>200</v>
      </c>
      <c r="L28" s="22">
        <f>'WEEKLY COMPETITIVE REPORT'!L28</f>
        <v>172</v>
      </c>
      <c r="M28" s="64">
        <f>'WEEKLY COMPETITIVE REPORT'!M28</f>
        <v>11.811811811811808</v>
      </c>
      <c r="N28" s="14">
        <f t="shared" si="3"/>
        <v>1479.8622151563327</v>
      </c>
      <c r="O28" s="37">
        <f>'WEEKLY COMPETITIVE REPORT'!O28</f>
        <v>1</v>
      </c>
      <c r="P28" s="14">
        <f>'WEEKLY COMPETITIVE REPORT'!P28/Y4</f>
        <v>2232.379438261791</v>
      </c>
      <c r="Q28" s="14">
        <f>'WEEKLY COMPETITIVE REPORT'!Q28/Y17</f>
        <v>0.08513561650806575</v>
      </c>
      <c r="R28" s="22">
        <f>'WEEKLY COMPETITIVE REPORT'!R28</f>
        <v>305</v>
      </c>
      <c r="S28" s="22">
        <f>'WEEKLY COMPETITIVE REPORT'!S28</f>
        <v>299</v>
      </c>
      <c r="T28" s="64">
        <f>'WEEKLY COMPETITIVE REPORT'!T28</f>
        <v>0.7172743574417098</v>
      </c>
      <c r="U28" s="14">
        <f>'WEEKLY COMPETITIVE REPORT'!U28/Y17</f>
        <v>0.2533204417078011</v>
      </c>
      <c r="V28" s="14">
        <f t="shared" si="4"/>
        <v>2232.379438261791</v>
      </c>
      <c r="W28" s="25">
        <f t="shared" si="5"/>
        <v>2232.632758703499</v>
      </c>
      <c r="X28" s="22">
        <f>'WEEKLY COMPETITIVE REPORT'!X28</f>
        <v>916</v>
      </c>
      <c r="Y28" s="56">
        <f>'WEEKLY COMPETITIVE REPORT'!Y28</f>
        <v>1221</v>
      </c>
    </row>
    <row r="29" spans="1:25" ht="12.75">
      <c r="A29" s="50">
        <v>16</v>
      </c>
      <c r="B29" s="4">
        <f>'WEEKLY COMPETITIVE REPORT'!B29</f>
        <v>13</v>
      </c>
      <c r="C29" s="4" t="str">
        <f>'WEEKLY COMPETITIVE REPORT'!C29</f>
        <v>PARENTAL GUIDANCE</v>
      </c>
      <c r="D29" s="4" t="str">
        <f>'WEEKLY COMPETITIVE REPORT'!D29</f>
        <v>BREZ NADZORA STARŠEV</v>
      </c>
      <c r="E29" s="4" t="str">
        <f>'WEEKLY COMPETITIVE REPORT'!E29</f>
        <v>FOX</v>
      </c>
      <c r="F29" s="4" t="str">
        <f>'WEEKLY COMPETITIVE REPORT'!F29</f>
        <v>Blitz</v>
      </c>
      <c r="G29" s="37">
        <f>'WEEKLY COMPETITIVE REPORT'!G29</f>
        <v>9</v>
      </c>
      <c r="H29" s="37">
        <f>'WEEKLY COMPETITIVE REPORT'!H29</f>
        <v>6</v>
      </c>
      <c r="I29" s="14">
        <f>'WEEKLY COMPETITIVE REPORT'!I29/Y4</f>
        <v>1754.1070482246953</v>
      </c>
      <c r="J29" s="14">
        <f>'WEEKLY COMPETITIVE REPORT'!J29/Y17</f>
        <v>0.06498397028141062</v>
      </c>
      <c r="K29" s="22">
        <f>'WEEKLY COMPETITIVE REPORT'!K29</f>
        <v>283</v>
      </c>
      <c r="L29" s="22">
        <f>'WEEKLY COMPETITIVE REPORT'!L29</f>
        <v>255</v>
      </c>
      <c r="M29" s="64">
        <f>'WEEKLY COMPETITIVE REPORT'!M29</f>
        <v>3.6805011746280343</v>
      </c>
      <c r="N29" s="14">
        <f t="shared" si="3"/>
        <v>292.35117470411586</v>
      </c>
      <c r="O29" s="37">
        <f>'WEEKLY COMPETITIVE REPORT'!O29</f>
        <v>6</v>
      </c>
      <c r="P29" s="14">
        <f>'WEEKLY COMPETITIVE REPORT'!P29/Y4</f>
        <v>2111.817700052994</v>
      </c>
      <c r="Q29" s="14">
        <f>'WEEKLY COMPETITIVE REPORT'!Q29/Y17</f>
        <v>0.1288484046613404</v>
      </c>
      <c r="R29" s="22">
        <f>'WEEKLY COMPETITIVE REPORT'!R29</f>
        <v>346</v>
      </c>
      <c r="S29" s="22">
        <f>'WEEKLY COMPETITIVE REPORT'!S29</f>
        <v>543</v>
      </c>
      <c r="T29" s="64">
        <f>'WEEKLY COMPETITIVE REPORT'!T29</f>
        <v>-37.04581358609794</v>
      </c>
      <c r="U29" s="14">
        <f>'WEEKLY COMPETITIVE REPORT'!U29/Y4</f>
        <v>74366.7196608373</v>
      </c>
      <c r="V29" s="14">
        <f t="shared" si="4"/>
        <v>351.969616675499</v>
      </c>
      <c r="W29" s="25">
        <f t="shared" si="5"/>
        <v>76478.5373608903</v>
      </c>
      <c r="X29" s="22">
        <f>'WEEKLY COMPETITIVE REPORT'!X29</f>
        <v>11879</v>
      </c>
      <c r="Y29" s="56">
        <f>'WEEKLY COMPETITIVE REPORT'!Y29</f>
        <v>12225</v>
      </c>
    </row>
    <row r="30" spans="1:25" ht="12.75">
      <c r="A30" s="51">
        <v>17</v>
      </c>
      <c r="B30" s="4">
        <f>'WEEKLY COMPETITIVE REPORT'!B30</f>
        <v>15</v>
      </c>
      <c r="C30" s="4" t="str">
        <f>'WEEKLY COMPETITIVE REPORT'!C30</f>
        <v>LES MISERABLES</v>
      </c>
      <c r="D30" s="4" t="str">
        <f>'WEEKLY COMPETITIVE REPORT'!D30</f>
        <v>NESREČNIKI</v>
      </c>
      <c r="E30" s="4" t="str">
        <f>'WEEKLY COMPETITIVE REPORT'!E30</f>
        <v>UNI</v>
      </c>
      <c r="F30" s="4" t="str">
        <f>'WEEKLY COMPETITIVE REPORT'!F30</f>
        <v>Karantanija</v>
      </c>
      <c r="G30" s="37">
        <f>'WEEKLY COMPETITIVE REPORT'!G30</f>
        <v>6</v>
      </c>
      <c r="H30" s="37">
        <f>'WEEKLY COMPETITIVE REPORT'!H30</f>
        <v>13</v>
      </c>
      <c r="I30" s="14">
        <f>'WEEKLY COMPETITIVE REPORT'!I30/Y4</f>
        <v>1169.8463169051404</v>
      </c>
      <c r="J30" s="14">
        <f>'WEEKLY COMPETITIVE REPORT'!J30/Y17</f>
        <v>0.06981832985598697</v>
      </c>
      <c r="K30" s="22">
        <f>'WEEKLY COMPETITIVE REPORT'!K30</f>
        <v>169</v>
      </c>
      <c r="L30" s="22">
        <f>'WEEKLY COMPETITIVE REPORT'!L30</f>
        <v>263</v>
      </c>
      <c r="M30" s="64">
        <f>'WEEKLY COMPETITIVE REPORT'!M30</f>
        <v>-35.64139941690962</v>
      </c>
      <c r="N30" s="14">
        <f t="shared" si="3"/>
        <v>89.98817822347233</v>
      </c>
      <c r="O30" s="37">
        <f>'WEEKLY COMPETITIVE REPORT'!O30</f>
        <v>13</v>
      </c>
      <c r="P30" s="14">
        <f>'WEEKLY COMPETITIVE REPORT'!P30/Y4</f>
        <v>1928.9878113407524</v>
      </c>
      <c r="Q30" s="14">
        <f>'WEEKLY COMPETITIVE REPORT'!Q30/Y17</f>
        <v>0.1262531168897257</v>
      </c>
      <c r="R30" s="22">
        <f>'WEEKLY COMPETITIVE REPORT'!R30</f>
        <v>299</v>
      </c>
      <c r="S30" s="22">
        <f>'WEEKLY COMPETITIVE REPORT'!S30</f>
        <v>539</v>
      </c>
      <c r="T30" s="64">
        <f>'WEEKLY COMPETITIVE REPORT'!T30</f>
        <v>-41.31398629584845</v>
      </c>
      <c r="U30" s="14">
        <f>'WEEKLY COMPETITIVE REPORT'!U30/Y4</f>
        <v>47729.19978802332</v>
      </c>
      <c r="V30" s="14">
        <f t="shared" si="4"/>
        <v>148.38367779544248</v>
      </c>
      <c r="W30" s="25">
        <f t="shared" si="5"/>
        <v>49658.18759936407</v>
      </c>
      <c r="X30" s="22">
        <f>'WEEKLY COMPETITIVE REPORT'!X30</f>
        <v>7337</v>
      </c>
      <c r="Y30" s="56">
        <f>'WEEKLY COMPETITIVE REPORT'!Y30</f>
        <v>7636</v>
      </c>
    </row>
    <row r="31" spans="1:25" ht="12.75">
      <c r="A31" s="50">
        <v>18</v>
      </c>
      <c r="B31" s="4">
        <f>'WEEKLY COMPETITIVE REPORT'!B31</f>
        <v>16</v>
      </c>
      <c r="C31" s="4" t="str">
        <f>'WEEKLY COMPETITIVE REPORT'!C31</f>
        <v>GANGSTER SQUAD</v>
      </c>
      <c r="D31" s="4" t="str">
        <f>'WEEKLY COMPETITIVE REPORT'!D31</f>
        <v>GANGSTERSKA ENOTA</v>
      </c>
      <c r="E31" s="4" t="str">
        <f>'WEEKLY COMPETITIVE REPORT'!E31</f>
        <v>WB</v>
      </c>
      <c r="F31" s="4" t="str">
        <f>'WEEKLY COMPETITIVE REPORT'!F31</f>
        <v>Blitz</v>
      </c>
      <c r="G31" s="37">
        <f>'WEEKLY COMPETITIVE REPORT'!G31</f>
        <v>6</v>
      </c>
      <c r="H31" s="37">
        <f>'WEEKLY COMPETITIVE REPORT'!H31</f>
        <v>6</v>
      </c>
      <c r="I31" s="14">
        <f>'WEEKLY COMPETITIVE REPORT'!I31/Y4</f>
        <v>1073.1319554848967</v>
      </c>
      <c r="J31" s="14">
        <f>'WEEKLY COMPETITIVE REPORT'!J31/Y17</f>
        <v>0.068037250012722</v>
      </c>
      <c r="K31" s="22">
        <f>'WEEKLY COMPETITIVE REPORT'!K31</f>
        <v>151</v>
      </c>
      <c r="L31" s="22">
        <f>'WEEKLY COMPETITIVE REPORT'!L31</f>
        <v>264</v>
      </c>
      <c r="M31" s="64">
        <f>'WEEKLY COMPETITIVE REPORT'!M31</f>
        <v>-39.41660433807031</v>
      </c>
      <c r="N31" s="14">
        <f t="shared" si="3"/>
        <v>178.85532591414946</v>
      </c>
      <c r="O31" s="37">
        <f>'WEEKLY COMPETITIVE REPORT'!O31</f>
        <v>6</v>
      </c>
      <c r="P31" s="14">
        <f>'WEEKLY COMPETITIVE REPORT'!P31/Y4</f>
        <v>1747.4827768945415</v>
      </c>
      <c r="Q31" s="14">
        <f>'WEEKLY COMPETITIVE REPORT'!Q31/Y17</f>
        <v>0.10935830237646939</v>
      </c>
      <c r="R31" s="22">
        <f>'WEEKLY COMPETITIVE REPORT'!R31</f>
        <v>272</v>
      </c>
      <c r="S31" s="22">
        <f>'WEEKLY COMPETITIVE REPORT'!S31</f>
        <v>436</v>
      </c>
      <c r="T31" s="64">
        <f>'WEEKLY COMPETITIVE REPORT'!T31</f>
        <v>-38.62261516984644</v>
      </c>
      <c r="U31" s="14">
        <f>'WEEKLY COMPETITIVE REPORT'!U31/Y4</f>
        <v>49480.65712771595</v>
      </c>
      <c r="V31" s="14">
        <f t="shared" si="4"/>
        <v>291.2471294824236</v>
      </c>
      <c r="W31" s="25">
        <f t="shared" si="5"/>
        <v>51228.13990461049</v>
      </c>
      <c r="X31" s="22">
        <f>'WEEKLY COMPETITIVE REPORT'!X31</f>
        <v>7847</v>
      </c>
      <c r="Y31" s="56">
        <f>'WEEKLY COMPETITIVE REPORT'!Y31</f>
        <v>8119</v>
      </c>
    </row>
    <row r="32" spans="1:25" ht="12.75">
      <c r="A32" s="50">
        <v>19</v>
      </c>
      <c r="B32" s="4">
        <f>'WEEKLY COMPETITIVE REPORT'!B32</f>
        <v>12</v>
      </c>
      <c r="C32" s="4" t="str">
        <f>'WEEKLY COMPETITIVE REPORT'!C32</f>
        <v>SAMMY'S ADVENTURES 2</v>
      </c>
      <c r="D32" s="4" t="str">
        <f>'WEEKLY COMPETITIVE REPORT'!D32</f>
        <v>SAMOVA PUSTOLOVŠČINA 2</v>
      </c>
      <c r="E32" s="4" t="str">
        <f>'WEEKLY COMPETITIVE REPORT'!E32</f>
        <v>IND</v>
      </c>
      <c r="F32" s="4" t="str">
        <f>'WEEKLY COMPETITIVE REPORT'!F32</f>
        <v>Blitz</v>
      </c>
      <c r="G32" s="37">
        <f>'WEEKLY COMPETITIVE REPORT'!G32</f>
        <v>10</v>
      </c>
      <c r="H32" s="37">
        <f>'WEEKLY COMPETITIVE REPORT'!H32</f>
        <v>15</v>
      </c>
      <c r="I32" s="14">
        <f>'WEEKLY COMPETITIVE REPORT'!I32/Y4</f>
        <v>1323.5294117647059</v>
      </c>
      <c r="J32" s="14">
        <f>'WEEKLY COMPETITIVE REPORT'!J32/Y17</f>
        <v>0.09454989567960918</v>
      </c>
      <c r="K32" s="22">
        <f>'WEEKLY COMPETITIVE REPORT'!K32</f>
        <v>208</v>
      </c>
      <c r="L32" s="22">
        <f>'WEEKLY COMPETITIVE REPORT'!L32</f>
        <v>353</v>
      </c>
      <c r="M32" s="64">
        <f>'WEEKLY COMPETITIVE REPORT'!M32</f>
        <v>-46.23250807319699</v>
      </c>
      <c r="N32" s="14">
        <f t="shared" si="3"/>
        <v>88.23529411764706</v>
      </c>
      <c r="O32" s="37">
        <f>'WEEKLY COMPETITIVE REPORT'!O32</f>
        <v>15</v>
      </c>
      <c r="P32" s="14">
        <f>'WEEKLY COMPETITIVE REPORT'!P32/Y4</f>
        <v>1323.5294117647059</v>
      </c>
      <c r="Q32" s="14">
        <f>'WEEKLY COMPETITIVE REPORT'!Q32/Y17</f>
        <v>0.13546384407918172</v>
      </c>
      <c r="R32" s="22">
        <f>'WEEKLY COMPETITIVE REPORT'!R32</f>
        <v>208</v>
      </c>
      <c r="S32" s="22">
        <f>'WEEKLY COMPETITIVE REPORT'!S32</f>
        <v>511</v>
      </c>
      <c r="T32" s="64">
        <f>'WEEKLY COMPETITIVE REPORT'!T32</f>
        <v>-62.47182569496619</v>
      </c>
      <c r="U32" s="14">
        <f>'WEEKLY COMPETITIVE REPORT'!U32/Y4</f>
        <v>130524.64228934816</v>
      </c>
      <c r="V32" s="14">
        <f t="shared" si="4"/>
        <v>88.23529411764706</v>
      </c>
      <c r="W32" s="25">
        <f t="shared" si="5"/>
        <v>131848.17170111288</v>
      </c>
      <c r="X32" s="22">
        <f>'WEEKLY COMPETITIVE REPORT'!X32</f>
        <v>19975</v>
      </c>
      <c r="Y32" s="56">
        <f>'WEEKLY COMPETITIVE REPORT'!Y32</f>
        <v>20183</v>
      </c>
    </row>
    <row r="33" spans="1:25" ht="13.5" thickBot="1">
      <c r="A33" s="50">
        <v>20</v>
      </c>
      <c r="B33" s="4">
        <f>'WEEKLY COMPETITIVE REPORT'!B33</f>
        <v>19</v>
      </c>
      <c r="C33" s="4" t="str">
        <f>'WEEKLY COMPETITIVE REPORT'!C33</f>
        <v>HVALA ZA SUNDERLAND</v>
      </c>
      <c r="D33" s="4" t="str">
        <f>'WEEKLY COMPETITIVE REPORT'!D33</f>
        <v>HVALA ZA SUNDERLAND</v>
      </c>
      <c r="E33" s="4" t="str">
        <f>'WEEKLY COMPETITIVE REPORT'!E33</f>
        <v>IND</v>
      </c>
      <c r="F33" s="4" t="str">
        <f>'WEEKLY COMPETITIVE REPORT'!F33</f>
        <v>Karantanija</v>
      </c>
      <c r="G33" s="37">
        <f>'WEEKLY COMPETITIVE REPORT'!G33</f>
        <v>5</v>
      </c>
      <c r="H33" s="37">
        <f>'WEEKLY COMPETITIVE REPORT'!H33</f>
        <v>9</v>
      </c>
      <c r="I33" s="14">
        <f>'WEEKLY COMPETITIVE REPORT'!I33/Y4</f>
        <v>698.1981981981982</v>
      </c>
      <c r="J33" s="14">
        <f>'WEEKLY COMPETITIVE REPORT'!J33/Y17</f>
        <v>0.03445117296829678</v>
      </c>
      <c r="K33" s="22">
        <f>'WEEKLY COMPETITIVE REPORT'!K33</f>
        <v>93</v>
      </c>
      <c r="L33" s="22">
        <f>'WEEKLY COMPETITIVE REPORT'!L33</f>
        <v>117</v>
      </c>
      <c r="M33" s="64">
        <f>'WEEKLY COMPETITIVE REPORT'!M33</f>
        <v>-22.156573116691277</v>
      </c>
      <c r="N33" s="14">
        <f t="shared" si="3"/>
        <v>77.57757757757757</v>
      </c>
      <c r="O33" s="37">
        <f>'WEEKLY COMPETITIVE REPORT'!O33</f>
        <v>9</v>
      </c>
      <c r="P33" s="14">
        <f>'WEEKLY COMPETITIVE REPORT'!P33/Y4</f>
        <v>952.5702172760996</v>
      </c>
      <c r="Q33" s="14">
        <f>'WEEKLY COMPETITIVE REPORT'!Q33/Y17</f>
        <v>0.05043000356215969</v>
      </c>
      <c r="R33" s="22">
        <f>'WEEKLY COMPETITIVE REPORT'!R33</f>
        <v>130</v>
      </c>
      <c r="S33" s="22">
        <f>'WEEKLY COMPETITIVE REPORT'!S33</f>
        <v>177</v>
      </c>
      <c r="T33" s="64">
        <f>'WEEKLY COMPETITIVE REPORT'!T33</f>
        <v>-27.447023208879912</v>
      </c>
      <c r="U33" s="14">
        <f>'WEEKLY COMPETITIVE REPORT'!U33/Y4</f>
        <v>23220.72072072072</v>
      </c>
      <c r="V33" s="14">
        <f t="shared" si="4"/>
        <v>105.84113525289996</v>
      </c>
      <c r="W33" s="25">
        <f t="shared" si="5"/>
        <v>24173.290937996822</v>
      </c>
      <c r="X33" s="22">
        <f>'WEEKLY COMPETITIVE REPORT'!X33</f>
        <v>3858</v>
      </c>
      <c r="Y33" s="56">
        <f>'WEEKLY COMPETITIVE REPORT'!Y33</f>
        <v>3988</v>
      </c>
    </row>
    <row r="34" spans="1:25" s="36" customFormat="1" ht="12.75" thickBot="1">
      <c r="A34" s="33"/>
      <c r="B34" s="34"/>
      <c r="C34" s="57" t="str">
        <f>'WEEKLY COMPETITIVE REPORT'!C34</f>
        <v>T O T A L</v>
      </c>
      <c r="D34" s="57"/>
      <c r="E34" s="57">
        <f>'WEEKLY COMPETITIVE REPORT'!E34</f>
        <v>0</v>
      </c>
      <c r="F34" s="57">
        <f>'WEEKLY COMPETITIVE REPORT'!F34</f>
        <v>0</v>
      </c>
      <c r="G34" s="58">
        <f>'WEEKLY COMPETITIVE REPORT'!G34</f>
        <v>0</v>
      </c>
      <c r="H34" s="40">
        <f>'WEEKLY COMPETITIVE REPORT'!H34</f>
        <v>188</v>
      </c>
      <c r="I34" s="32">
        <f>SUM(I14:I33)</f>
        <v>125939.32167461579</v>
      </c>
      <c r="J34" s="31">
        <f>SUM(J14:J33)</f>
        <v>84760.76806656657</v>
      </c>
      <c r="K34" s="31">
        <f>SUM(K14:K33)</f>
        <v>17978</v>
      </c>
      <c r="L34" s="31">
        <f>SUM(L14:L33)</f>
        <v>14216</v>
      </c>
      <c r="M34" s="64">
        <f>'WEEKLY COMPETITIVE REPORT'!M34</f>
        <v>-59.191637331501674</v>
      </c>
      <c r="N34" s="32">
        <f>I34/H34</f>
        <v>669.8900089075307</v>
      </c>
      <c r="O34" s="40">
        <f>'WEEKLY COMPETITIVE REPORT'!O34</f>
        <v>188</v>
      </c>
      <c r="P34" s="31">
        <f>SUM(P14:P33)</f>
        <v>166196.34340222576</v>
      </c>
      <c r="Q34" s="31">
        <f>SUM(Q14:Q33)</f>
        <v>124420.6168389591</v>
      </c>
      <c r="R34" s="31">
        <f>SUM(R14:R33)</f>
        <v>25651</v>
      </c>
      <c r="S34" s="31">
        <f>SUM(S14:S33)</f>
        <v>22574</v>
      </c>
      <c r="T34" s="65">
        <f>P34/Q34-100%</f>
        <v>0.33576209172261273</v>
      </c>
      <c r="U34" s="31">
        <f>SUM(U14:U33)</f>
        <v>1411886.0487806876</v>
      </c>
      <c r="V34" s="32">
        <f>P34/O34</f>
        <v>884.0231032033284</v>
      </c>
      <c r="W34" s="31">
        <f>SUM(W14:W33)</f>
        <v>1578082.3921829131</v>
      </c>
      <c r="X34" s="31">
        <f>SUM(X14:X33)</f>
        <v>231901</v>
      </c>
      <c r="Y34" s="35">
        <f>SUM(Y14:Y33)</f>
        <v>257552</v>
      </c>
    </row>
    <row r="35" spans="9:12" ht="12.75">
      <c r="I35" s="23"/>
      <c r="J35" s="23"/>
      <c r="K35" s="23"/>
      <c r="L35" s="23"/>
    </row>
  </sheetData>
  <sheetProtection/>
  <printOptions/>
  <pageMargins left="0.5905511811023623" right="0.75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 WEEK TOP 10</dc:title>
  <dc:subject/>
  <dc:creator>JANKO CRETNIK</dc:creator>
  <cp:keywords/>
  <dc:description/>
  <cp:lastModifiedBy>CENEX 1</cp:lastModifiedBy>
  <cp:lastPrinted>2010-10-21T13:56:26Z</cp:lastPrinted>
  <dcterms:created xsi:type="dcterms:W3CDTF">1998-07-08T11:15:35Z</dcterms:created>
  <dcterms:modified xsi:type="dcterms:W3CDTF">2013-03-14T12:12:57Z</dcterms:modified>
  <cp:category/>
  <cp:version/>
  <cp:contentType/>
  <cp:contentStatus/>
</cp:coreProperties>
</file>