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765" windowWidth="25110" windowHeight="972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<sst xmlns="http://schemas.openxmlformats.org/spreadsheetml/2006/main" count="250" uniqueCount="92">
  <si>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</si>
  <si>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</si>
  <si>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</si>
  <si>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</si>
  <si>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</si>
  <si>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</si>
  <si>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</si>
  <si>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</si>
  <si>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</si>
  <si>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</si>
  <si>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</si>
  <si>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</si>
  <si>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</si>
  <si>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</si>
  <si>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</si>
  <si>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</si>
  <si>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</si>
  <si>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</si>
  <si>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</si>
  <si>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</si>
  <si>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</si>
  <si>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</si>
  <si>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</si>
  <si>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</si>
  <si>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</si>
  <si>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</si>
  <si>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</si>
  <si>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</si>
  <si>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</si>
  <si>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</si>
  <si>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</si>
  <si>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</si>
  <si>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</si>
  <si>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</si>
  <si>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</si>
  <si>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</si>
  <si>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</si>
  <si>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</si>
  <si>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</si>
  <si>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</si>
  <si>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</si>
  <si>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</si>
  <si>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</si>
  <si>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</si>
  <si>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</si>
  <si>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</si>
  <si>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</si>
  <si>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CF</t>
  </si>
  <si>
    <t>UNI</t>
  </si>
  <si>
    <t>New</t>
  </si>
  <si>
    <t>SONY</t>
  </si>
  <si>
    <t>THE SMURFS 2 3D</t>
  </si>
  <si>
    <t>Cinemania</t>
  </si>
  <si>
    <t>SMRKCI 2 3D</t>
  </si>
  <si>
    <t>ELYSIUM</t>
  </si>
  <si>
    <t>ELIZIJ</t>
  </si>
  <si>
    <t>DOMEST</t>
  </si>
  <si>
    <t>FIVIA</t>
  </si>
  <si>
    <t>WE'RE THE MILLERS</t>
  </si>
  <si>
    <t>MI SMO MILLERJEVI</t>
  </si>
  <si>
    <t>WB</t>
  </si>
  <si>
    <t>TURBO 3D</t>
  </si>
  <si>
    <t>DANS LA MAISON</t>
  </si>
  <si>
    <t>V HIŠI</t>
  </si>
  <si>
    <t>CLASS ENEMY</t>
  </si>
  <si>
    <t>RAZREDNI SOVRAŽNIK</t>
  </si>
  <si>
    <t>2 GUNS</t>
  </si>
  <si>
    <t>2 NA MUHI</t>
  </si>
  <si>
    <t>JOBS</t>
  </si>
  <si>
    <t>BVI</t>
  </si>
  <si>
    <t>CENEX</t>
  </si>
  <si>
    <t>ABOUT TIME</t>
  </si>
  <si>
    <t>SKOZI ČAS</t>
  </si>
  <si>
    <t>PLANES 3D</t>
  </si>
  <si>
    <t>AVIONI 3D</t>
  </si>
  <si>
    <t>TO DO LIST</t>
  </si>
  <si>
    <t>ABECEDA SEKSA</t>
  </si>
  <si>
    <t>DIANA</t>
  </si>
  <si>
    <t>RUNNER, RUNNER</t>
  </si>
  <si>
    <t>DRZNA IGRA</t>
  </si>
  <si>
    <t>FOX</t>
  </si>
  <si>
    <t>CONJURING</t>
  </si>
  <si>
    <t>PRIKLICANO ZLO</t>
  </si>
  <si>
    <t>03 - Oct</t>
  </si>
  <si>
    <t>09 - Oct</t>
  </si>
  <si>
    <t>04 - Oct</t>
  </si>
  <si>
    <t>06 - Oct</t>
  </si>
  <si>
    <t>DESPICABLE ME 2</t>
  </si>
  <si>
    <t>JAZ BARABA 2</t>
  </si>
  <si>
    <t>SOUTHERN SCUM GO HOME</t>
  </si>
  <si>
    <t>ČEFURJI RAUS!</t>
  </si>
  <si>
    <t>KZC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</si>
</sst>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K24" sqref="K2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85</v>
      </c>
      <c r="L4" s="20"/>
      <c r="M4" s="79" t="s">
        <v>86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83</v>
      </c>
      <c r="L5" s="7"/>
      <c r="M5" s="80" t="s">
        <v>84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41557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49</v>
      </c>
      <c r="C14" s="4" t="s">
        <v>87</v>
      </c>
      <c r="D14" s="4" t="s">
        <v>88</v>
      </c>
      <c r="E14" s="15" t="s">
        <v>48</v>
      </c>
      <c r="F14" s="15" t="s">
        <v>36</v>
      </c>
      <c r="G14" s="37">
        <v>1</v>
      </c>
      <c r="H14" s="37">
        <v>23</v>
      </c>
      <c r="I14" s="14">
        <v>73064</v>
      </c>
      <c r="J14" s="14"/>
      <c r="K14" s="22">
        <v>13299</v>
      </c>
      <c r="L14" s="22"/>
      <c r="M14" s="64"/>
      <c r="N14" s="14">
        <f>I14/H14</f>
        <v>3176.695652173913</v>
      </c>
      <c r="O14" s="73">
        <v>23</v>
      </c>
      <c r="P14" s="14">
        <v>92526</v>
      </c>
      <c r="Q14" s="14"/>
      <c r="R14" s="14">
        <v>17681</v>
      </c>
      <c r="S14" s="14"/>
      <c r="T14" s="64"/>
      <c r="U14" s="100">
        <v>8195</v>
      </c>
      <c r="V14" s="14">
        <f>P14/O14</f>
        <v>4022.8695652173915</v>
      </c>
      <c r="W14" s="74">
        <f>SUM(U14,P14)</f>
        <v>100721</v>
      </c>
      <c r="X14" s="74">
        <v>1906</v>
      </c>
      <c r="Y14" s="75">
        <f>SUM(X14,R14)</f>
        <v>19587</v>
      </c>
    </row>
    <row r="15" spans="1:25" ht="12.75">
      <c r="A15" s="72">
        <v>2</v>
      </c>
      <c r="B15" s="72" t="s">
        <v>49</v>
      </c>
      <c r="C15" s="4" t="s">
        <v>89</v>
      </c>
      <c r="D15" s="4" t="s">
        <v>90</v>
      </c>
      <c r="E15" s="15" t="s">
        <v>46</v>
      </c>
      <c r="F15" s="15" t="s">
        <v>91</v>
      </c>
      <c r="G15" s="37">
        <v>1</v>
      </c>
      <c r="H15" s="37">
        <v>15</v>
      </c>
      <c r="I15" s="14">
        <v>63747</v>
      </c>
      <c r="J15" s="14"/>
      <c r="K15" s="14">
        <v>11243</v>
      </c>
      <c r="L15" s="14"/>
      <c r="M15" s="64"/>
      <c r="N15" s="14">
        <f>I15/H15</f>
        <v>4249.8</v>
      </c>
      <c r="O15" s="73">
        <v>15</v>
      </c>
      <c r="P15" s="22">
        <v>91574</v>
      </c>
      <c r="Q15" s="22"/>
      <c r="R15" s="22">
        <v>18086</v>
      </c>
      <c r="S15" s="22"/>
      <c r="T15" s="64"/>
      <c r="U15" s="74"/>
      <c r="V15" s="14">
        <f>P15/O15</f>
        <v>6104.933333333333</v>
      </c>
      <c r="W15" s="74">
        <f>SUM(U15,P15)</f>
        <v>91574</v>
      </c>
      <c r="X15" s="74"/>
      <c r="Y15" s="75">
        <f>SUM(X15,R15)</f>
        <v>18086</v>
      </c>
    </row>
    <row r="16" spans="1:25" ht="12.75">
      <c r="A16" s="72">
        <v>3</v>
      </c>
      <c r="B16" s="72">
        <v>2</v>
      </c>
      <c r="C16" s="4" t="s">
        <v>64</v>
      </c>
      <c r="D16" s="4" t="s">
        <v>65</v>
      </c>
      <c r="E16" s="15" t="s">
        <v>56</v>
      </c>
      <c r="F16" s="15" t="s">
        <v>57</v>
      </c>
      <c r="G16" s="37">
        <v>4</v>
      </c>
      <c r="H16" s="37">
        <v>11</v>
      </c>
      <c r="I16" s="24">
        <v>9537</v>
      </c>
      <c r="J16" s="24">
        <v>14270</v>
      </c>
      <c r="K16" s="24">
        <v>1908</v>
      </c>
      <c r="L16" s="24">
        <v>2777</v>
      </c>
      <c r="M16" s="64">
        <f>(I16/J16*100)-100</f>
        <v>-33.16748423265592</v>
      </c>
      <c r="N16" s="14">
        <f>I16/H16</f>
        <v>867</v>
      </c>
      <c r="O16" s="38">
        <v>11</v>
      </c>
      <c r="P16" s="14">
        <v>16402</v>
      </c>
      <c r="Q16" s="14">
        <v>24445</v>
      </c>
      <c r="R16" s="14">
        <v>3630</v>
      </c>
      <c r="S16" s="14">
        <v>5334</v>
      </c>
      <c r="T16" s="64">
        <f>(P16/Q16*100)-100</f>
        <v>-32.902434035590105</v>
      </c>
      <c r="U16" s="74">
        <v>50890</v>
      </c>
      <c r="V16" s="14">
        <f>P16/O16</f>
        <v>1491.090909090909</v>
      </c>
      <c r="W16" s="74">
        <f>SUM(U16,P16)</f>
        <v>67292</v>
      </c>
      <c r="X16" s="74">
        <v>12223</v>
      </c>
      <c r="Y16" s="75">
        <f>SUM(X16,R16)</f>
        <v>15853</v>
      </c>
    </row>
    <row r="17" spans="1:25" ht="12.75">
      <c r="A17" s="72">
        <v>4</v>
      </c>
      <c r="B17" s="72">
        <v>1</v>
      </c>
      <c r="C17" s="89" t="s">
        <v>73</v>
      </c>
      <c r="D17" s="89" t="s">
        <v>74</v>
      </c>
      <c r="E17" s="15" t="s">
        <v>69</v>
      </c>
      <c r="F17" s="15" t="s">
        <v>70</v>
      </c>
      <c r="G17" s="37">
        <v>3</v>
      </c>
      <c r="H17" s="37">
        <v>21</v>
      </c>
      <c r="I17" s="24">
        <v>10863</v>
      </c>
      <c r="J17" s="24">
        <v>30495</v>
      </c>
      <c r="K17" s="24">
        <v>2004</v>
      </c>
      <c r="L17" s="24">
        <v>5742</v>
      </c>
      <c r="M17" s="64">
        <f>(I17/J17*100)-100</f>
        <v>-64.3777668470241</v>
      </c>
      <c r="N17" s="14">
        <f>I17/H17</f>
        <v>517.2857142857143</v>
      </c>
      <c r="O17" s="73">
        <v>21</v>
      </c>
      <c r="P17" s="14">
        <v>14451</v>
      </c>
      <c r="Q17" s="14">
        <v>37549</v>
      </c>
      <c r="R17" s="14">
        <v>2961</v>
      </c>
      <c r="S17" s="14">
        <v>7546</v>
      </c>
      <c r="T17" s="64">
        <f>(P17/Q17*100)-100</f>
        <v>-61.51428799701723</v>
      </c>
      <c r="U17" s="74">
        <v>65800</v>
      </c>
      <c r="V17" s="24">
        <f>P17/O17</f>
        <v>688.1428571428571</v>
      </c>
      <c r="W17" s="74">
        <f>SUM(U17,P17)</f>
        <v>80251</v>
      </c>
      <c r="X17" s="74">
        <v>13547</v>
      </c>
      <c r="Y17" s="75">
        <f>SUM(X17,R17)</f>
        <v>16508</v>
      </c>
    </row>
    <row r="18" spans="1:25" ht="13.5" customHeight="1">
      <c r="A18" s="72">
        <v>5</v>
      </c>
      <c r="B18" s="72">
        <v>5</v>
      </c>
      <c r="C18" s="89" t="s">
        <v>77</v>
      </c>
      <c r="D18" s="89" t="s">
        <v>77</v>
      </c>
      <c r="E18" s="15" t="s">
        <v>46</v>
      </c>
      <c r="F18" s="15" t="s">
        <v>42</v>
      </c>
      <c r="G18" s="37">
        <v>2</v>
      </c>
      <c r="H18" s="37">
        <v>9</v>
      </c>
      <c r="I18" s="14">
        <v>8351</v>
      </c>
      <c r="J18" s="14">
        <v>11128</v>
      </c>
      <c r="K18" s="24">
        <v>1504</v>
      </c>
      <c r="L18" s="24">
        <v>1977</v>
      </c>
      <c r="M18" s="64">
        <f>(I18/J18*100)-100</f>
        <v>-24.95506829618978</v>
      </c>
      <c r="N18" s="14">
        <f>I18/H18</f>
        <v>927.8888888888889</v>
      </c>
      <c r="O18" s="37">
        <v>9</v>
      </c>
      <c r="P18" s="14">
        <v>12506</v>
      </c>
      <c r="Q18" s="14">
        <v>16522</v>
      </c>
      <c r="R18" s="14">
        <v>2398</v>
      </c>
      <c r="S18" s="14">
        <v>3223</v>
      </c>
      <c r="T18" s="64">
        <f>(P18/Q18*100)-100</f>
        <v>-24.30698462655853</v>
      </c>
      <c r="U18" s="100">
        <v>17530</v>
      </c>
      <c r="V18" s="24">
        <f>P18/O18</f>
        <v>1389.5555555555557</v>
      </c>
      <c r="W18" s="74">
        <f>SUM(U18,P18)</f>
        <v>30036</v>
      </c>
      <c r="X18" s="74">
        <v>3483</v>
      </c>
      <c r="Y18" s="75">
        <f>SUM(X18,R18)</f>
        <v>5881</v>
      </c>
    </row>
    <row r="19" spans="1:25" ht="12.75">
      <c r="A19" s="72">
        <v>6</v>
      </c>
      <c r="B19" s="72">
        <v>3</v>
      </c>
      <c r="C19" s="4" t="s">
        <v>78</v>
      </c>
      <c r="D19" s="4" t="s">
        <v>79</v>
      </c>
      <c r="E19" s="15" t="s">
        <v>80</v>
      </c>
      <c r="F19" s="15" t="s">
        <v>42</v>
      </c>
      <c r="G19" s="37">
        <v>2</v>
      </c>
      <c r="H19" s="37">
        <v>9</v>
      </c>
      <c r="I19" s="24">
        <v>8772</v>
      </c>
      <c r="J19" s="24">
        <v>13103</v>
      </c>
      <c r="K19" s="99">
        <v>1532</v>
      </c>
      <c r="L19" s="99">
        <v>2300</v>
      </c>
      <c r="M19" s="64">
        <f>(I19/J19*100)-100</f>
        <v>-33.053499198656795</v>
      </c>
      <c r="N19" s="14">
        <f>I19/H19</f>
        <v>974.6666666666666</v>
      </c>
      <c r="O19" s="38">
        <v>9</v>
      </c>
      <c r="P19" s="14">
        <v>11414</v>
      </c>
      <c r="Q19" s="14">
        <v>18366</v>
      </c>
      <c r="R19" s="14">
        <v>2110</v>
      </c>
      <c r="S19" s="14">
        <v>3474</v>
      </c>
      <c r="T19" s="64">
        <f>(P19/Q19*100)-100</f>
        <v>-37.85255363171077</v>
      </c>
      <c r="U19" s="74">
        <v>18366</v>
      </c>
      <c r="V19" s="14">
        <f>P19/O19</f>
        <v>1268.2222222222222</v>
      </c>
      <c r="W19" s="74">
        <f>SUM(U19,P19)</f>
        <v>29780</v>
      </c>
      <c r="X19" s="74">
        <v>3474</v>
      </c>
      <c r="Y19" s="75">
        <f>SUM(X19,R19)</f>
        <v>5584</v>
      </c>
    </row>
    <row r="20" spans="1:25" ht="12.75">
      <c r="A20" s="72">
        <v>7</v>
      </c>
      <c r="B20" s="72">
        <v>4</v>
      </c>
      <c r="C20" s="4" t="s">
        <v>61</v>
      </c>
      <c r="D20" s="4" t="s">
        <v>61</v>
      </c>
      <c r="E20" s="15" t="s">
        <v>46</v>
      </c>
      <c r="F20" s="15" t="s">
        <v>42</v>
      </c>
      <c r="G20" s="37">
        <v>6</v>
      </c>
      <c r="H20" s="37">
        <v>20</v>
      </c>
      <c r="I20" s="24">
        <v>4366</v>
      </c>
      <c r="J20" s="24">
        <v>13965</v>
      </c>
      <c r="K20" s="95">
        <v>788</v>
      </c>
      <c r="L20" s="95">
        <v>2477</v>
      </c>
      <c r="M20" s="64">
        <f>(I20/J20*100)-100</f>
        <v>-68.73612602935911</v>
      </c>
      <c r="N20" s="14">
        <f>I20/H20</f>
        <v>218.3</v>
      </c>
      <c r="O20" s="73">
        <v>20</v>
      </c>
      <c r="P20" s="22">
        <v>6675</v>
      </c>
      <c r="Q20" s="22">
        <v>16592</v>
      </c>
      <c r="R20" s="22">
        <v>1388</v>
      </c>
      <c r="S20" s="22">
        <v>3044</v>
      </c>
      <c r="T20" s="64">
        <f>(P20/Q20*100)-100</f>
        <v>-59.76976856316297</v>
      </c>
      <c r="U20" s="74">
        <v>137294</v>
      </c>
      <c r="V20" s="14">
        <f>P20/O20</f>
        <v>333.75</v>
      </c>
      <c r="W20" s="74">
        <f>SUM(U20,P20)</f>
        <v>143969</v>
      </c>
      <c r="X20" s="74">
        <v>26757</v>
      </c>
      <c r="Y20" s="75">
        <f>SUM(X20,R20)</f>
        <v>28145</v>
      </c>
    </row>
    <row r="21" spans="1:25" ht="12.75">
      <c r="A21" s="72">
        <v>8</v>
      </c>
      <c r="B21" s="72">
        <v>8</v>
      </c>
      <c r="C21" s="4" t="s">
        <v>58</v>
      </c>
      <c r="D21" s="4" t="s">
        <v>59</v>
      </c>
      <c r="E21" s="15" t="s">
        <v>60</v>
      </c>
      <c r="F21" s="15" t="s">
        <v>42</v>
      </c>
      <c r="G21" s="37">
        <v>7</v>
      </c>
      <c r="H21" s="37">
        <v>10</v>
      </c>
      <c r="I21" s="14">
        <v>4830</v>
      </c>
      <c r="J21" s="14">
        <v>8025</v>
      </c>
      <c r="K21" s="99">
        <v>852</v>
      </c>
      <c r="L21" s="99">
        <v>1455</v>
      </c>
      <c r="M21" s="64">
        <f>(I21/J21*100)-100</f>
        <v>-39.81308411214953</v>
      </c>
      <c r="N21" s="14">
        <f>I21/H21</f>
        <v>483</v>
      </c>
      <c r="O21" s="73">
        <v>10</v>
      </c>
      <c r="P21" s="94">
        <v>6354</v>
      </c>
      <c r="Q21" s="94">
        <v>10122</v>
      </c>
      <c r="R21" s="94">
        <v>1204</v>
      </c>
      <c r="S21" s="94">
        <v>1942</v>
      </c>
      <c r="T21" s="64">
        <f>(P21/Q21*100)-100</f>
        <v>-37.225844694724366</v>
      </c>
      <c r="U21" s="74">
        <v>115967</v>
      </c>
      <c r="V21" s="14">
        <f>P21/O21</f>
        <v>635.4</v>
      </c>
      <c r="W21" s="74">
        <f>SUM(U21,P21)</f>
        <v>122321</v>
      </c>
      <c r="X21" s="74">
        <v>23273</v>
      </c>
      <c r="Y21" s="75">
        <f>SUM(X21,R21)</f>
        <v>24477</v>
      </c>
    </row>
    <row r="22" spans="1:25" ht="12.75">
      <c r="A22" s="72">
        <v>9</v>
      </c>
      <c r="B22" s="72">
        <v>6</v>
      </c>
      <c r="C22" s="4" t="s">
        <v>51</v>
      </c>
      <c r="D22" s="4" t="s">
        <v>53</v>
      </c>
      <c r="E22" s="15" t="s">
        <v>50</v>
      </c>
      <c r="F22" s="15" t="s">
        <v>47</v>
      </c>
      <c r="G22" s="37">
        <v>10</v>
      </c>
      <c r="H22" s="37">
        <v>21</v>
      </c>
      <c r="I22" s="91">
        <v>4682</v>
      </c>
      <c r="J22" s="91">
        <v>10965</v>
      </c>
      <c r="K22" s="98">
        <v>923</v>
      </c>
      <c r="L22" s="98">
        <v>1982</v>
      </c>
      <c r="M22" s="64">
        <f>(I22/J22*100)-100</f>
        <v>-57.30050159598723</v>
      </c>
      <c r="N22" s="14">
        <f>I22/H22</f>
        <v>222.95238095238096</v>
      </c>
      <c r="O22" s="73">
        <v>21</v>
      </c>
      <c r="P22" s="22">
        <v>5441</v>
      </c>
      <c r="Q22" s="22">
        <v>12289</v>
      </c>
      <c r="R22" s="22">
        <v>1097</v>
      </c>
      <c r="S22" s="22">
        <v>2319</v>
      </c>
      <c r="T22" s="64">
        <f>(P22/Q22*100)-100</f>
        <v>-55.72463178452274</v>
      </c>
      <c r="U22" s="74">
        <v>562250</v>
      </c>
      <c r="V22" s="14">
        <f>P22/O22</f>
        <v>259.0952380952381</v>
      </c>
      <c r="W22" s="74">
        <f>SUM(U22,P22)</f>
        <v>567691</v>
      </c>
      <c r="X22" s="74">
        <v>107746</v>
      </c>
      <c r="Y22" s="75">
        <f>SUM(X22,R22)</f>
        <v>108843</v>
      </c>
    </row>
    <row r="23" spans="1:25" ht="12.75">
      <c r="A23" s="72">
        <v>10</v>
      </c>
      <c r="B23" s="72">
        <v>10</v>
      </c>
      <c r="C23" s="4" t="s">
        <v>81</v>
      </c>
      <c r="D23" s="4" t="s">
        <v>82</v>
      </c>
      <c r="E23" s="15" t="s">
        <v>60</v>
      </c>
      <c r="F23" s="15" t="s">
        <v>42</v>
      </c>
      <c r="G23" s="37">
        <v>2</v>
      </c>
      <c r="H23" s="37">
        <v>3</v>
      </c>
      <c r="I23" s="24">
        <v>3346</v>
      </c>
      <c r="J23" s="24">
        <v>5399</v>
      </c>
      <c r="K23" s="24">
        <v>654</v>
      </c>
      <c r="L23" s="24">
        <v>1018</v>
      </c>
      <c r="M23" s="64">
        <f>(I23/J23*100)-100</f>
        <v>-38.025560288942394</v>
      </c>
      <c r="N23" s="14">
        <f>I23/H23</f>
        <v>1115.3333333333333</v>
      </c>
      <c r="O23" s="73">
        <v>3</v>
      </c>
      <c r="P23" s="14">
        <v>4543</v>
      </c>
      <c r="Q23" s="14">
        <v>7714</v>
      </c>
      <c r="R23" s="14">
        <v>925</v>
      </c>
      <c r="S23" s="14">
        <v>1528</v>
      </c>
      <c r="T23" s="64">
        <f>(P23/Q23*100)-100</f>
        <v>-41.1070780399274</v>
      </c>
      <c r="U23" s="74">
        <v>7714</v>
      </c>
      <c r="V23" s="14">
        <f>P23/O23</f>
        <v>1514.3333333333333</v>
      </c>
      <c r="W23" s="74">
        <f>SUM(U23,P23)</f>
        <v>12257</v>
      </c>
      <c r="X23" s="76">
        <v>1528</v>
      </c>
      <c r="Y23" s="75">
        <f>SUM(X23,R23)</f>
        <v>2453</v>
      </c>
    </row>
    <row r="24" spans="1:25" ht="12.75">
      <c r="A24" s="72">
        <v>11</v>
      </c>
      <c r="B24" s="72">
        <v>7</v>
      </c>
      <c r="C24" s="4" t="s">
        <v>75</v>
      </c>
      <c r="D24" s="4" t="s">
        <v>76</v>
      </c>
      <c r="E24" s="15" t="s">
        <v>46</v>
      </c>
      <c r="F24" s="15" t="s">
        <v>52</v>
      </c>
      <c r="G24" s="37">
        <v>2</v>
      </c>
      <c r="H24" s="37">
        <v>8</v>
      </c>
      <c r="I24" s="24">
        <v>3139</v>
      </c>
      <c r="J24" s="24">
        <v>8781</v>
      </c>
      <c r="K24" s="97">
        <v>557</v>
      </c>
      <c r="L24" s="97">
        <v>1549</v>
      </c>
      <c r="M24" s="64">
        <f>(I24/J24*100)-100</f>
        <v>-64.25236305659948</v>
      </c>
      <c r="N24" s="14">
        <f>I24/H24</f>
        <v>392.375</v>
      </c>
      <c r="O24" s="38">
        <v>8</v>
      </c>
      <c r="P24" s="14">
        <v>4084</v>
      </c>
      <c r="Q24" s="14">
        <v>11131</v>
      </c>
      <c r="R24" s="14">
        <v>770</v>
      </c>
      <c r="S24" s="14">
        <v>2069</v>
      </c>
      <c r="T24" s="64">
        <f>(P24/Q24*100)-100</f>
        <v>-63.309675680531846</v>
      </c>
      <c r="U24" s="74">
        <v>11131</v>
      </c>
      <c r="V24" s="14">
        <f>P24/O24</f>
        <v>510.5</v>
      </c>
      <c r="W24" s="74">
        <f>SUM(U24,P24)</f>
        <v>15215</v>
      </c>
      <c r="X24" s="76">
        <v>2069</v>
      </c>
      <c r="Y24" s="75">
        <f>SUM(X24,R24)</f>
        <v>2839</v>
      </c>
    </row>
    <row r="25" spans="1:25" ht="12.75" customHeight="1">
      <c r="A25" s="72">
        <v>12</v>
      </c>
      <c r="B25" s="72">
        <v>12</v>
      </c>
      <c r="C25" s="4" t="s">
        <v>71</v>
      </c>
      <c r="D25" s="4" t="s">
        <v>72</v>
      </c>
      <c r="E25" s="15" t="s">
        <v>48</v>
      </c>
      <c r="F25" s="15" t="s">
        <v>36</v>
      </c>
      <c r="G25" s="37">
        <v>3</v>
      </c>
      <c r="H25" s="37">
        <v>9</v>
      </c>
      <c r="I25" s="91">
        <v>1874</v>
      </c>
      <c r="J25" s="91">
        <v>3747</v>
      </c>
      <c r="K25" s="98">
        <v>333</v>
      </c>
      <c r="L25" s="98">
        <v>658</v>
      </c>
      <c r="M25" s="64">
        <f>(I25/J25*100)-100</f>
        <v>-49.98665599145984</v>
      </c>
      <c r="N25" s="14">
        <f>I25/H25</f>
        <v>208.22222222222223</v>
      </c>
      <c r="O25" s="73">
        <v>9</v>
      </c>
      <c r="P25" s="14">
        <v>2831</v>
      </c>
      <c r="Q25" s="14">
        <v>5478</v>
      </c>
      <c r="R25" s="24">
        <v>564</v>
      </c>
      <c r="S25" s="24">
        <v>1045</v>
      </c>
      <c r="T25" s="64">
        <f>(P25/Q25*100)-100</f>
        <v>-48.32055494706097</v>
      </c>
      <c r="U25" s="76">
        <v>14092</v>
      </c>
      <c r="V25" s="14">
        <f>P25/O25</f>
        <v>314.55555555555554</v>
      </c>
      <c r="W25" s="74">
        <f>SUM(U25,P25)</f>
        <v>16923</v>
      </c>
      <c r="X25" s="74">
        <v>2695</v>
      </c>
      <c r="Y25" s="75">
        <f>SUM(X25,R25)</f>
        <v>3259</v>
      </c>
    </row>
    <row r="26" spans="1:25" ht="12.75" customHeight="1">
      <c r="A26" s="72">
        <v>13</v>
      </c>
      <c r="B26" s="72">
        <v>9</v>
      </c>
      <c r="C26" s="4" t="s">
        <v>66</v>
      </c>
      <c r="D26" s="4" t="s">
        <v>67</v>
      </c>
      <c r="E26" s="15" t="s">
        <v>50</v>
      </c>
      <c r="F26" s="15" t="s">
        <v>47</v>
      </c>
      <c r="G26" s="37">
        <v>4</v>
      </c>
      <c r="H26" s="37">
        <v>9</v>
      </c>
      <c r="I26" s="14">
        <v>1573</v>
      </c>
      <c r="J26" s="14">
        <v>7185</v>
      </c>
      <c r="K26" s="14">
        <v>274</v>
      </c>
      <c r="L26" s="14">
        <v>1256</v>
      </c>
      <c r="M26" s="64">
        <f>(I26/J26*100)-100</f>
        <v>-78.10716771050801</v>
      </c>
      <c r="N26" s="14">
        <f>I26/H26</f>
        <v>174.77777777777777</v>
      </c>
      <c r="O26" s="37">
        <v>9</v>
      </c>
      <c r="P26" s="14">
        <v>2560</v>
      </c>
      <c r="Q26" s="14">
        <v>9150</v>
      </c>
      <c r="R26" s="14">
        <v>491</v>
      </c>
      <c r="S26" s="14">
        <v>1685</v>
      </c>
      <c r="T26" s="64">
        <f>(P26/Q26*100)-100</f>
        <v>-72.02185792349727</v>
      </c>
      <c r="U26" s="76">
        <v>33377</v>
      </c>
      <c r="V26" s="14">
        <f>P26/O26</f>
        <v>284.44444444444446</v>
      </c>
      <c r="W26" s="74">
        <f>SUM(U26,P26)</f>
        <v>35937</v>
      </c>
      <c r="X26" s="74">
        <v>6429</v>
      </c>
      <c r="Y26" s="75">
        <f>SUM(X26,R26)</f>
        <v>6920</v>
      </c>
    </row>
    <row r="27" spans="1:25" ht="12.75">
      <c r="A27" s="72">
        <v>14</v>
      </c>
      <c r="B27" s="72">
        <v>11</v>
      </c>
      <c r="C27" s="4" t="s">
        <v>68</v>
      </c>
      <c r="D27" s="4" t="s">
        <v>68</v>
      </c>
      <c r="E27" s="15" t="s">
        <v>46</v>
      </c>
      <c r="F27" s="15" t="s">
        <v>42</v>
      </c>
      <c r="G27" s="37">
        <v>4</v>
      </c>
      <c r="H27" s="37">
        <v>10</v>
      </c>
      <c r="I27" s="24">
        <v>1091</v>
      </c>
      <c r="J27" s="24">
        <v>4221</v>
      </c>
      <c r="K27" s="14">
        <v>179</v>
      </c>
      <c r="L27" s="14">
        <v>702</v>
      </c>
      <c r="M27" s="64">
        <f>(I27/J27*100)-100</f>
        <v>-74.15304430229803</v>
      </c>
      <c r="N27" s="14">
        <f>I27/H27</f>
        <v>109.1</v>
      </c>
      <c r="O27" s="73">
        <v>10</v>
      </c>
      <c r="P27" s="14">
        <v>2004</v>
      </c>
      <c r="Q27" s="14">
        <v>6251</v>
      </c>
      <c r="R27" s="14">
        <v>379</v>
      </c>
      <c r="S27" s="14">
        <v>1117</v>
      </c>
      <c r="T27" s="64">
        <f>(P27/Q27*100)-100</f>
        <v>-67.9411294192929</v>
      </c>
      <c r="U27" s="74">
        <v>34353</v>
      </c>
      <c r="V27" s="14">
        <f>P27/O27</f>
        <v>200.4</v>
      </c>
      <c r="W27" s="74">
        <f>SUM(U27,P27)</f>
        <v>36357</v>
      </c>
      <c r="X27" s="76">
        <v>6545</v>
      </c>
      <c r="Y27" s="75">
        <f>SUM(X27,R27)</f>
        <v>6924</v>
      </c>
    </row>
    <row r="28" spans="1:25" ht="12.75">
      <c r="A28" s="72">
        <v>15</v>
      </c>
      <c r="B28" s="72">
        <v>18</v>
      </c>
      <c r="C28" s="4" t="s">
        <v>54</v>
      </c>
      <c r="D28" s="4" t="s">
        <v>55</v>
      </c>
      <c r="E28" s="15" t="s">
        <v>50</v>
      </c>
      <c r="F28" s="15" t="s">
        <v>47</v>
      </c>
      <c r="G28" s="37">
        <v>8</v>
      </c>
      <c r="H28" s="37">
        <v>11</v>
      </c>
      <c r="I28" s="24">
        <v>427</v>
      </c>
      <c r="J28" s="24">
        <v>945</v>
      </c>
      <c r="K28" s="14">
        <v>77</v>
      </c>
      <c r="L28" s="14">
        <v>157</v>
      </c>
      <c r="M28" s="64">
        <f>(I28/J28*100)-100</f>
        <v>-54.81481481481482</v>
      </c>
      <c r="N28" s="14">
        <f>I28/H28</f>
        <v>38.81818181818182</v>
      </c>
      <c r="O28" s="38">
        <v>11</v>
      </c>
      <c r="P28" s="14">
        <v>511</v>
      </c>
      <c r="Q28" s="14">
        <v>1213</v>
      </c>
      <c r="R28" s="14">
        <v>102</v>
      </c>
      <c r="S28" s="14">
        <v>206</v>
      </c>
      <c r="T28" s="64">
        <f>(P28/Q28*100)-100</f>
        <v>-57.873042044517724</v>
      </c>
      <c r="U28" s="74">
        <v>63397</v>
      </c>
      <c r="V28" s="14">
        <f>P28/O28</f>
        <v>46.45454545454545</v>
      </c>
      <c r="W28" s="74">
        <f>SUM(U28,P28)</f>
        <v>63908</v>
      </c>
      <c r="X28" s="74">
        <v>12450</v>
      </c>
      <c r="Y28" s="75">
        <f>SUM(X28,R28)</f>
        <v>12552</v>
      </c>
    </row>
    <row r="29" spans="1:25" ht="12.75">
      <c r="A29" s="72">
        <v>16</v>
      </c>
      <c r="B29" s="72">
        <v>17</v>
      </c>
      <c r="C29" s="4" t="s">
        <v>62</v>
      </c>
      <c r="D29" s="4" t="s">
        <v>63</v>
      </c>
      <c r="E29" s="15" t="s">
        <v>46</v>
      </c>
      <c r="F29" s="15" t="s">
        <v>47</v>
      </c>
      <c r="G29" s="37">
        <v>5</v>
      </c>
      <c r="H29" s="37">
        <v>1</v>
      </c>
      <c r="I29" s="24">
        <v>363</v>
      </c>
      <c r="J29" s="24">
        <v>916</v>
      </c>
      <c r="K29" s="24">
        <v>82</v>
      </c>
      <c r="L29" s="24">
        <v>196</v>
      </c>
      <c r="M29" s="64">
        <f>(I29/J29*100)-100</f>
        <v>-60.37117903930131</v>
      </c>
      <c r="N29" s="14">
        <f>I29/H29</f>
        <v>363</v>
      </c>
      <c r="O29" s="38">
        <v>1</v>
      </c>
      <c r="P29" s="14">
        <v>363</v>
      </c>
      <c r="Q29" s="14">
        <v>1323</v>
      </c>
      <c r="R29" s="14">
        <v>82</v>
      </c>
      <c r="S29" s="14">
        <v>293</v>
      </c>
      <c r="T29" s="64">
        <f>(P29/Q29*100)-100</f>
        <v>-72.56235827664399</v>
      </c>
      <c r="U29" s="90">
        <v>7339</v>
      </c>
      <c r="V29" s="14">
        <f>P29/O29</f>
        <v>363</v>
      </c>
      <c r="W29" s="74">
        <f>SUM(U29,P29)</f>
        <v>7702</v>
      </c>
      <c r="X29" s="74">
        <v>1972</v>
      </c>
      <c r="Y29" s="75">
        <f>SUM(X29,R29)</f>
        <v>2054</v>
      </c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22"/>
      <c r="L30" s="22"/>
      <c r="M30" s="64"/>
      <c r="N30" s="14"/>
      <c r="O30" s="37"/>
      <c r="P30" s="22"/>
      <c r="Q30" s="22"/>
      <c r="R30" s="22"/>
      <c r="S30" s="22"/>
      <c r="T30" s="64"/>
      <c r="U30" s="74"/>
      <c r="V30" s="14"/>
      <c r="W30" s="74"/>
      <c r="X30" s="74"/>
      <c r="Y30" s="75"/>
    </row>
    <row r="31" spans="1:25" ht="12.75">
      <c r="A31" s="72">
        <v>18</v>
      </c>
      <c r="B31" s="72"/>
      <c r="C31" s="96"/>
      <c r="D31" s="4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73"/>
      <c r="P31" s="14"/>
      <c r="Q31" s="14"/>
      <c r="R31" s="14"/>
      <c r="S31" s="14"/>
      <c r="T31" s="64"/>
      <c r="U31" s="90"/>
      <c r="V31" s="14"/>
      <c r="W31" s="74"/>
      <c r="X31" s="74"/>
      <c r="Y31" s="75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37"/>
      <c r="P32" s="22"/>
      <c r="Q32" s="22"/>
      <c r="R32" s="22"/>
      <c r="S32" s="22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101"/>
      <c r="V33" s="14"/>
      <c r="W33" s="74"/>
      <c r="X33" s="84"/>
      <c r="Y33" s="75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190</v>
      </c>
      <c r="I34" s="31">
        <f>SUM(I14:I33)</f>
        <v>200025</v>
      </c>
      <c r="J34" s="31">
        <v>232940</v>
      </c>
      <c r="K34" s="31">
        <f>SUM(K14:K33)</f>
        <v>36209</v>
      </c>
      <c r="L34" s="31">
        <v>44683</v>
      </c>
      <c r="M34" s="68">
        <f>(I34/J34*100)-100</f>
        <v>-14.130248132566322</v>
      </c>
      <c r="N34" s="32">
        <f>I34/H34</f>
        <v>1052.7631578947369</v>
      </c>
      <c r="O34" s="34">
        <f>SUM(O14:O33)</f>
        <v>190</v>
      </c>
      <c r="P34" s="31">
        <f>SUM(P14:P33)</f>
        <v>274239</v>
      </c>
      <c r="Q34" s="31">
        <v>348995</v>
      </c>
      <c r="R34" s="31">
        <f>SUM(R14:R33)</f>
        <v>53868</v>
      </c>
      <c r="S34" s="31">
        <v>70166</v>
      </c>
      <c r="T34" s="68">
        <f>(P34/Q34*100)-100</f>
        <v>-21.420364188598697</v>
      </c>
      <c r="U34" s="31">
        <f>SUM(U14:U33)</f>
        <v>1147695</v>
      </c>
      <c r="V34" s="86">
        <f>P34/O34</f>
        <v>1443.3631578947368</v>
      </c>
      <c r="W34" s="88">
        <f>SUM(U34,P34)</f>
        <v>1421934</v>
      </c>
      <c r="X34" s="87">
        <f>SUM(X14:X33)</f>
        <v>226097</v>
      </c>
      <c r="Y34" s="35">
        <f>SUM(Y14:Y33)</f>
        <v>279965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04 - Oct</v>
      </c>
      <c r="L4" s="20"/>
      <c r="M4" s="62" t="str">
        <f>'WEEKLY COMPETITIVE REPORT'!M4</f>
        <v>06 - Oct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03 - Oct</v>
      </c>
      <c r="L5" s="7"/>
      <c r="M5" s="63" t="str">
        <f>'WEEKLY COMPETITIVE REPORT'!M5</f>
        <v>09 - Oct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41557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DESPICABLE ME 2</v>
      </c>
      <c r="D14" s="4" t="str">
        <f>'WEEKLY COMPETITIVE REPORT'!D14</f>
        <v>JAZ BARABA 2</v>
      </c>
      <c r="E14" s="4" t="str">
        <f>'WEEKLY COMPETITIVE REPORT'!E14</f>
        <v>UNI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23</v>
      </c>
      <c r="I14" s="14">
        <f>'WEEKLY COMPETITIVE REPORT'!I14/Y4</f>
        <v>97522.69087026162</v>
      </c>
      <c r="J14" s="14">
        <f>'WEEKLY COMPETITIVE REPORT'!J14/Y4</f>
        <v>0</v>
      </c>
      <c r="K14" s="22">
        <f>'WEEKLY COMPETITIVE REPORT'!K14</f>
        <v>13299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4240.116994359201</v>
      </c>
      <c r="O14" s="37">
        <f>'WEEKLY COMPETITIVE REPORT'!O14</f>
        <v>23</v>
      </c>
      <c r="P14" s="14">
        <f>'WEEKLY COMPETITIVE REPORT'!P14/Y4</f>
        <v>123499.73304858516</v>
      </c>
      <c r="Q14" s="14">
        <f>'WEEKLY COMPETITIVE REPORT'!Q14/Y4</f>
        <v>0</v>
      </c>
      <c r="R14" s="22">
        <f>'WEEKLY COMPETITIVE REPORT'!R14</f>
        <v>17681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10938.334223171383</v>
      </c>
      <c r="V14" s="14">
        <f aca="true" t="shared" si="1" ref="V14:V20">P14/O14</f>
        <v>5369.5536108080505</v>
      </c>
      <c r="W14" s="25">
        <f aca="true" t="shared" si="2" ref="W14:W20">P14+U14</f>
        <v>134438.06727175653</v>
      </c>
      <c r="X14" s="22">
        <f>'WEEKLY COMPETITIVE REPORT'!X14</f>
        <v>1906</v>
      </c>
      <c r="Y14" s="56">
        <f>'WEEKLY COMPETITIVE REPORT'!Y14</f>
        <v>19587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SOUTHERN SCUM GO HOME</v>
      </c>
      <c r="D15" s="4" t="str">
        <f>'WEEKLY COMPETITIVE REPORT'!D15</f>
        <v>ČEFURJI RAUS!</v>
      </c>
      <c r="E15" s="4" t="str">
        <f>'WEEKLY COMPETITIVE REPORT'!E15</f>
        <v>IND</v>
      </c>
      <c r="F15" s="4" t="str">
        <f>'WEEKLY COMPETITIVE REPORT'!F15</f>
        <v>KZC</v>
      </c>
      <c r="G15" s="37">
        <f>'WEEKLY COMPETITIVE REPORT'!G15</f>
        <v>1</v>
      </c>
      <c r="H15" s="37">
        <f>'WEEKLY COMPETITIVE REPORT'!H15</f>
        <v>15</v>
      </c>
      <c r="I15" s="14">
        <f>'WEEKLY COMPETITIVE REPORT'!I15/Y4</f>
        <v>85086.75920982381</v>
      </c>
      <c r="J15" s="14">
        <f>'WEEKLY COMPETITIVE REPORT'!J15/Y4</f>
        <v>0</v>
      </c>
      <c r="K15" s="22">
        <f>'WEEKLY COMPETITIVE REPORT'!K15</f>
        <v>11243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5672.450613988254</v>
      </c>
      <c r="O15" s="37">
        <f>'WEEKLY COMPETITIVE REPORT'!O15</f>
        <v>15</v>
      </c>
      <c r="P15" s="14">
        <f>'WEEKLY COMPETITIVE REPORT'!P15/Y4</f>
        <v>122229.04431393486</v>
      </c>
      <c r="Q15" s="14">
        <f>'WEEKLY COMPETITIVE REPORT'!Q15/Y4</f>
        <v>0</v>
      </c>
      <c r="R15" s="22">
        <f>'WEEKLY COMPETITIVE REPORT'!R15</f>
        <v>18086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0</v>
      </c>
      <c r="V15" s="14">
        <f t="shared" si="1"/>
        <v>8148.602954262325</v>
      </c>
      <c r="W15" s="25">
        <f t="shared" si="2"/>
        <v>122229.04431393486</v>
      </c>
      <c r="X15" s="22">
        <f>'WEEKLY COMPETITIVE REPORT'!X15</f>
        <v>0</v>
      </c>
      <c r="Y15" s="56">
        <f>'WEEKLY COMPETITIVE REPORT'!Y15</f>
        <v>18086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CLASS ENEMY</v>
      </c>
      <c r="D16" s="4" t="str">
        <f>'WEEKLY COMPETITIVE REPORT'!D16</f>
        <v>RAZREDNI SOVRAŽNIK</v>
      </c>
      <c r="E16" s="4" t="str">
        <f>'WEEKLY COMPETITIVE REPORT'!E16</f>
        <v>DOMEST</v>
      </c>
      <c r="F16" s="4" t="str">
        <f>'WEEKLY COMPETITIVE REPORT'!F16</f>
        <v>FIVIA</v>
      </c>
      <c r="G16" s="37">
        <f>'WEEKLY COMPETITIVE REPORT'!G16</f>
        <v>4</v>
      </c>
      <c r="H16" s="37">
        <f>'WEEKLY COMPETITIVE REPORT'!H16</f>
        <v>11</v>
      </c>
      <c r="I16" s="14">
        <f>'WEEKLY COMPETITIVE REPORT'!I16/Y4</f>
        <v>12729.578216764548</v>
      </c>
      <c r="J16" s="14">
        <f>'WEEKLY COMPETITIVE REPORT'!J16/Y4</f>
        <v>19046.98344901228</v>
      </c>
      <c r="K16" s="22">
        <f>'WEEKLY COMPETITIVE REPORT'!K16</f>
        <v>1908</v>
      </c>
      <c r="L16" s="22">
        <f>'WEEKLY COMPETITIVE REPORT'!L16</f>
        <v>2777</v>
      </c>
      <c r="M16" s="64">
        <f>'WEEKLY COMPETITIVE REPORT'!M16</f>
        <v>-33.16748423265592</v>
      </c>
      <c r="N16" s="14">
        <f t="shared" si="0"/>
        <v>1157.2343833422317</v>
      </c>
      <c r="O16" s="37">
        <f>'WEEKLY COMPETITIVE REPORT'!O16</f>
        <v>11</v>
      </c>
      <c r="P16" s="14">
        <f>'WEEKLY COMPETITIVE REPORT'!P16/Y4</f>
        <v>21892.685531233317</v>
      </c>
      <c r="Q16" s="14">
        <f>'WEEKLY COMPETITIVE REPORT'!Q16/Y4</f>
        <v>32628.1366791244</v>
      </c>
      <c r="R16" s="22">
        <f>'WEEKLY COMPETITIVE REPORT'!R16</f>
        <v>3630</v>
      </c>
      <c r="S16" s="22">
        <f>'WEEKLY COMPETITIVE REPORT'!S16</f>
        <v>5334</v>
      </c>
      <c r="T16" s="64">
        <f>'WEEKLY COMPETITIVE REPORT'!T16</f>
        <v>-32.902434035590105</v>
      </c>
      <c r="U16" s="14">
        <f>'WEEKLY COMPETITIVE REPORT'!U16/Y4</f>
        <v>67925.78750667379</v>
      </c>
      <c r="V16" s="14">
        <f t="shared" si="1"/>
        <v>1990.244139203029</v>
      </c>
      <c r="W16" s="25">
        <f t="shared" si="2"/>
        <v>89818.47303790711</v>
      </c>
      <c r="X16" s="22">
        <f>'WEEKLY COMPETITIVE REPORT'!X16</f>
        <v>12223</v>
      </c>
      <c r="Y16" s="56">
        <f>'WEEKLY COMPETITIVE REPORT'!Y16</f>
        <v>15853</v>
      </c>
    </row>
    <row r="17" spans="1:25" ht="12.75">
      <c r="A17" s="50">
        <v>4</v>
      </c>
      <c r="B17" s="4">
        <f>'WEEKLY COMPETITIVE REPORT'!B17</f>
        <v>1</v>
      </c>
      <c r="C17" s="4" t="str">
        <f>'WEEKLY COMPETITIVE REPORT'!C17</f>
        <v>PLANES 3D</v>
      </c>
      <c r="D17" s="4" t="str">
        <f>'WEEKLY COMPETITIVE REPORT'!D17</f>
        <v>AVIONI 3D</v>
      </c>
      <c r="E17" s="4" t="str">
        <f>'WEEKLY COMPETITIVE REPORT'!E17</f>
        <v>BVI</v>
      </c>
      <c r="F17" s="4" t="str">
        <f>'WEEKLY COMPETITIVE REPORT'!F17</f>
        <v>CENEX</v>
      </c>
      <c r="G17" s="37">
        <f>'WEEKLY COMPETITIVE REPORT'!G17</f>
        <v>3</v>
      </c>
      <c r="H17" s="37">
        <f>'WEEKLY COMPETITIVE REPORT'!H17</f>
        <v>21</v>
      </c>
      <c r="I17" s="14">
        <f>'WEEKLY COMPETITIVE REPORT'!I17/Y4</f>
        <v>14499.466097170316</v>
      </c>
      <c r="J17" s="14">
        <f>'WEEKLY COMPETITIVE REPORT'!J17/Y4</f>
        <v>40703.416978109984</v>
      </c>
      <c r="K17" s="22">
        <f>'WEEKLY COMPETITIVE REPORT'!K17</f>
        <v>2004</v>
      </c>
      <c r="L17" s="22">
        <f>'WEEKLY COMPETITIVE REPORT'!L17</f>
        <v>5742</v>
      </c>
      <c r="M17" s="64">
        <f>'WEEKLY COMPETITIVE REPORT'!M17</f>
        <v>-64.3777668470241</v>
      </c>
      <c r="N17" s="14">
        <f t="shared" si="0"/>
        <v>690.4507665319198</v>
      </c>
      <c r="O17" s="37">
        <f>'WEEKLY COMPETITIVE REPORT'!O17</f>
        <v>21</v>
      </c>
      <c r="P17" s="14">
        <f>'WEEKLY COMPETITIVE REPORT'!P17/Y4</f>
        <v>19288.574479444742</v>
      </c>
      <c r="Q17" s="14">
        <f>'WEEKLY COMPETITIVE REPORT'!Q17/Y4</f>
        <v>50118.79337960491</v>
      </c>
      <c r="R17" s="22">
        <f>'WEEKLY COMPETITIVE REPORT'!R17</f>
        <v>2961</v>
      </c>
      <c r="S17" s="22">
        <f>'WEEKLY COMPETITIVE REPORT'!S17</f>
        <v>7546</v>
      </c>
      <c r="T17" s="64">
        <f>'WEEKLY COMPETITIVE REPORT'!T17</f>
        <v>-61.51428799701723</v>
      </c>
      <c r="U17" s="14">
        <f>'WEEKLY COMPETITIVE REPORT'!U17/Y4</f>
        <v>87827.01548318207</v>
      </c>
      <c r="V17" s="14">
        <f t="shared" si="1"/>
        <v>918.5035466402257</v>
      </c>
      <c r="W17" s="25">
        <f t="shared" si="2"/>
        <v>107115.58996262681</v>
      </c>
      <c r="X17" s="22">
        <f>'WEEKLY COMPETITIVE REPORT'!X17</f>
        <v>13547</v>
      </c>
      <c r="Y17" s="56">
        <f>'WEEKLY COMPETITIVE REPORT'!Y17</f>
        <v>16508</v>
      </c>
    </row>
    <row r="18" spans="1:25" ht="13.5" customHeight="1">
      <c r="A18" s="50">
        <v>5</v>
      </c>
      <c r="B18" s="4">
        <f>'WEEKLY COMPETITIVE REPORT'!B18</f>
        <v>5</v>
      </c>
      <c r="C18" s="4" t="str">
        <f>'WEEKLY COMPETITIVE REPORT'!C18</f>
        <v>DIANA</v>
      </c>
      <c r="D18" s="4" t="str">
        <f>'WEEKLY COMPETITIVE REPORT'!D18</f>
        <v>DIANA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2</v>
      </c>
      <c r="H18" s="37">
        <f>'WEEKLY COMPETITIVE REPORT'!H18</f>
        <v>9</v>
      </c>
      <c r="I18" s="14">
        <f>'WEEKLY COMPETITIVE REPORT'!I18/Y4</f>
        <v>11146.556326748532</v>
      </c>
      <c r="J18" s="14">
        <f>'WEEKLY COMPETITIVE REPORT'!J18/Y4</f>
        <v>14853.176721836626</v>
      </c>
      <c r="K18" s="22">
        <f>'WEEKLY COMPETITIVE REPORT'!K18</f>
        <v>1504</v>
      </c>
      <c r="L18" s="22">
        <f>'WEEKLY COMPETITIVE REPORT'!L18</f>
        <v>1977</v>
      </c>
      <c r="M18" s="64">
        <f>'WEEKLY COMPETITIVE REPORT'!M18</f>
        <v>-24.95506829618978</v>
      </c>
      <c r="N18" s="14">
        <f t="shared" si="0"/>
        <v>1238.5062585276146</v>
      </c>
      <c r="O18" s="37">
        <f>'WEEKLY COMPETITIVE REPORT'!O18</f>
        <v>9</v>
      </c>
      <c r="P18" s="14">
        <f>'WEEKLY COMPETITIVE REPORT'!P18/Y4</f>
        <v>16692.471970101444</v>
      </c>
      <c r="Q18" s="14">
        <f>'WEEKLY COMPETITIVE REPORT'!Q18/Y4</f>
        <v>22052.856380138815</v>
      </c>
      <c r="R18" s="22">
        <f>'WEEKLY COMPETITIVE REPORT'!R18</f>
        <v>2398</v>
      </c>
      <c r="S18" s="22">
        <f>'WEEKLY COMPETITIVE REPORT'!S18</f>
        <v>3223</v>
      </c>
      <c r="T18" s="64">
        <f>'WEEKLY COMPETITIVE REPORT'!T18</f>
        <v>-24.30698462655853</v>
      </c>
      <c r="U18" s="14">
        <f>'WEEKLY COMPETITIVE REPORT'!U18/Y4</f>
        <v>23398.291510945008</v>
      </c>
      <c r="V18" s="14">
        <f t="shared" si="1"/>
        <v>1854.7191077890493</v>
      </c>
      <c r="W18" s="25">
        <f t="shared" si="2"/>
        <v>40090.76348104645</v>
      </c>
      <c r="X18" s="22">
        <f>'WEEKLY COMPETITIVE REPORT'!X18</f>
        <v>3483</v>
      </c>
      <c r="Y18" s="56">
        <f>'WEEKLY COMPETITIVE REPORT'!Y18</f>
        <v>5881</v>
      </c>
    </row>
    <row r="19" spans="1:25" ht="12.75">
      <c r="A19" s="50">
        <v>6</v>
      </c>
      <c r="B19" s="4">
        <f>'WEEKLY COMPETITIVE REPORT'!B19</f>
        <v>3</v>
      </c>
      <c r="C19" s="4" t="str">
        <f>'WEEKLY COMPETITIVE REPORT'!C19</f>
        <v>RUNNER, RUNNER</v>
      </c>
      <c r="D19" s="4" t="str">
        <f>'WEEKLY COMPETITIVE REPORT'!D19</f>
        <v>DRZNA IGRA</v>
      </c>
      <c r="E19" s="4" t="str">
        <f>'WEEKLY COMPETITIVE REPORT'!E19</f>
        <v>FOX</v>
      </c>
      <c r="F19" s="4" t="str">
        <f>'WEEKLY COMPETITIVE REPORT'!F19</f>
        <v>Blitz</v>
      </c>
      <c r="G19" s="37">
        <f>'WEEKLY COMPETITIVE REPORT'!G19</f>
        <v>2</v>
      </c>
      <c r="H19" s="37">
        <f>'WEEKLY COMPETITIVE REPORT'!H19</f>
        <v>9</v>
      </c>
      <c r="I19" s="14">
        <f>'WEEKLY COMPETITIVE REPORT'!I19/Y4</f>
        <v>11708.489054991991</v>
      </c>
      <c r="J19" s="14">
        <f>'WEEKLY COMPETITIVE REPORT'!J19/Y4</f>
        <v>17489.3219434063</v>
      </c>
      <c r="K19" s="22">
        <f>'WEEKLY COMPETITIVE REPORT'!K19</f>
        <v>1532</v>
      </c>
      <c r="L19" s="22">
        <f>'WEEKLY COMPETITIVE REPORT'!L19</f>
        <v>2300</v>
      </c>
      <c r="M19" s="64">
        <f>'WEEKLY COMPETITIVE REPORT'!M19</f>
        <v>-33.053499198656795</v>
      </c>
      <c r="N19" s="14">
        <f t="shared" si="0"/>
        <v>1300.9432283324434</v>
      </c>
      <c r="O19" s="37">
        <f>'WEEKLY COMPETITIVE REPORT'!O19</f>
        <v>9</v>
      </c>
      <c r="P19" s="14">
        <f>'WEEKLY COMPETITIVE REPORT'!P19/Y4</f>
        <v>15234.917245061399</v>
      </c>
      <c r="Q19" s="14">
        <f>'WEEKLY COMPETITIVE REPORT'!Q19/Y4</f>
        <v>24514.14842498665</v>
      </c>
      <c r="R19" s="22">
        <f>'WEEKLY COMPETITIVE REPORT'!R19</f>
        <v>2110</v>
      </c>
      <c r="S19" s="22">
        <f>'WEEKLY COMPETITIVE REPORT'!S19</f>
        <v>3474</v>
      </c>
      <c r="T19" s="64">
        <f>'WEEKLY COMPETITIVE REPORT'!T19</f>
        <v>-37.85255363171077</v>
      </c>
      <c r="U19" s="14">
        <f>'WEEKLY COMPETITIVE REPORT'!U19/Y4</f>
        <v>24514.14842498665</v>
      </c>
      <c r="V19" s="14">
        <f t="shared" si="1"/>
        <v>1692.7685827845999</v>
      </c>
      <c r="W19" s="25">
        <f t="shared" si="2"/>
        <v>39749.06567004805</v>
      </c>
      <c r="X19" s="22">
        <f>'WEEKLY COMPETITIVE REPORT'!X19</f>
        <v>3474</v>
      </c>
      <c r="Y19" s="56">
        <f>'WEEKLY COMPETITIVE REPORT'!Y19</f>
        <v>5584</v>
      </c>
    </row>
    <row r="20" spans="1:25" ht="12.75">
      <c r="A20" s="51">
        <v>7</v>
      </c>
      <c r="B20" s="4">
        <f>'WEEKLY COMPETITIVE REPORT'!B20</f>
        <v>4</v>
      </c>
      <c r="C20" s="4" t="str">
        <f>'WEEKLY COMPETITIVE REPORT'!C20</f>
        <v>TURBO 3D</v>
      </c>
      <c r="D20" s="4" t="str">
        <f>'WEEKLY COMPETITIVE REPORT'!D20</f>
        <v>TURBO 3D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6</v>
      </c>
      <c r="H20" s="37">
        <f>'WEEKLY COMPETITIVE REPORT'!H20</f>
        <v>20</v>
      </c>
      <c r="I20" s="14">
        <f>'WEEKLY COMPETITIVE REPORT'!I20/Y4</f>
        <v>5827.549386011746</v>
      </c>
      <c r="J20" s="14">
        <f>'WEEKLY COMPETITIVE REPORT'!J20/Y4</f>
        <v>18639.88254137747</v>
      </c>
      <c r="K20" s="22">
        <f>'WEEKLY COMPETITIVE REPORT'!K20</f>
        <v>788</v>
      </c>
      <c r="L20" s="22">
        <f>'WEEKLY COMPETITIVE REPORT'!L20</f>
        <v>2477</v>
      </c>
      <c r="M20" s="64">
        <f>'WEEKLY COMPETITIVE REPORT'!M20</f>
        <v>-68.73612602935911</v>
      </c>
      <c r="N20" s="14">
        <f t="shared" si="0"/>
        <v>291.3774693005873</v>
      </c>
      <c r="O20" s="37">
        <f>'WEEKLY COMPETITIVE REPORT'!O20</f>
        <v>20</v>
      </c>
      <c r="P20" s="14">
        <f>'WEEKLY COMPETITIVE REPORT'!P20/Y4</f>
        <v>8909.503470368394</v>
      </c>
      <c r="Q20" s="14">
        <f>'WEEKLY COMPETITIVE REPORT'!Q20/Y4</f>
        <v>22146.28937533369</v>
      </c>
      <c r="R20" s="22">
        <f>'WEEKLY COMPETITIVE REPORT'!R20</f>
        <v>1388</v>
      </c>
      <c r="S20" s="22">
        <f>'WEEKLY COMPETITIVE REPORT'!S20</f>
        <v>3044</v>
      </c>
      <c r="T20" s="64">
        <f>'WEEKLY COMPETITIVE REPORT'!T20</f>
        <v>-59.76976856316297</v>
      </c>
      <c r="U20" s="14">
        <f>'WEEKLY COMPETITIVE REPORT'!U20/Y4</f>
        <v>183254.13774693006</v>
      </c>
      <c r="V20" s="14">
        <f t="shared" si="1"/>
        <v>445.4751735184197</v>
      </c>
      <c r="W20" s="25">
        <f t="shared" si="2"/>
        <v>192163.64121729846</v>
      </c>
      <c r="X20" s="22">
        <f>'WEEKLY COMPETITIVE REPORT'!X20</f>
        <v>26757</v>
      </c>
      <c r="Y20" s="56">
        <f>'WEEKLY COMPETITIVE REPORT'!Y20</f>
        <v>28145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WE'RE THE MILLERS</v>
      </c>
      <c r="D21" s="4" t="str">
        <f>'WEEKLY COMPETITIVE REPORT'!D21</f>
        <v>MI SMO MILLERJEVI</v>
      </c>
      <c r="E21" s="4" t="str">
        <f>'WEEKLY COMPETITIVE REPORT'!E21</f>
        <v>WB</v>
      </c>
      <c r="F21" s="4" t="str">
        <f>'WEEKLY COMPETITIVE REPORT'!F21</f>
        <v>Blitz</v>
      </c>
      <c r="G21" s="37">
        <f>'WEEKLY COMPETITIVE REPORT'!G21</f>
        <v>7</v>
      </c>
      <c r="H21" s="37">
        <f>'WEEKLY COMPETITIVE REPORT'!H21</f>
        <v>10</v>
      </c>
      <c r="I21" s="14">
        <f>'WEEKLY COMPETITIVE REPORT'!I21/Y4</f>
        <v>6446.876668446343</v>
      </c>
      <c r="J21" s="14">
        <f>'WEEKLY COMPETITIVE REPORT'!J21/Y4</f>
        <v>10711.42552055526</v>
      </c>
      <c r="K21" s="22">
        <f>'WEEKLY COMPETITIVE REPORT'!K21</f>
        <v>852</v>
      </c>
      <c r="L21" s="22">
        <f>'WEEKLY COMPETITIVE REPORT'!L21</f>
        <v>1455</v>
      </c>
      <c r="M21" s="64">
        <f>'WEEKLY COMPETITIVE REPORT'!M21</f>
        <v>-39.81308411214953</v>
      </c>
      <c r="N21" s="14">
        <f aca="true" t="shared" si="3" ref="N21:N33">I21/H21</f>
        <v>644.6876668446342</v>
      </c>
      <c r="O21" s="37">
        <f>'WEEKLY COMPETITIVE REPORT'!O21</f>
        <v>10</v>
      </c>
      <c r="P21" s="14">
        <f>'WEEKLY COMPETITIVE REPORT'!P21/Y4</f>
        <v>8481.046449546182</v>
      </c>
      <c r="Q21" s="14">
        <f>'WEEKLY COMPETITIVE REPORT'!Q21/Y4</f>
        <v>13510.411105178859</v>
      </c>
      <c r="R21" s="22">
        <f>'WEEKLY COMPETITIVE REPORT'!R21</f>
        <v>1204</v>
      </c>
      <c r="S21" s="22">
        <f>'WEEKLY COMPETITIVE REPORT'!S21</f>
        <v>1942</v>
      </c>
      <c r="T21" s="64">
        <f>'WEEKLY COMPETITIVE REPORT'!T21</f>
        <v>-37.225844694724366</v>
      </c>
      <c r="U21" s="14">
        <f>'WEEKLY COMPETITIVE REPORT'!U21/Y4</f>
        <v>154787.7736252002</v>
      </c>
      <c r="V21" s="14">
        <f aca="true" t="shared" si="4" ref="V21:V33">P21/O21</f>
        <v>848.1046449546182</v>
      </c>
      <c r="W21" s="25">
        <f aca="true" t="shared" si="5" ref="W21:W33">P21+U21</f>
        <v>163268.82007474639</v>
      </c>
      <c r="X21" s="22">
        <f>'WEEKLY COMPETITIVE REPORT'!X21</f>
        <v>23273</v>
      </c>
      <c r="Y21" s="56">
        <f>'WEEKLY COMPETITIVE REPORT'!Y21</f>
        <v>24477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THE SMURFS 2 3D</v>
      </c>
      <c r="D22" s="4" t="str">
        <f>'WEEKLY COMPETITIVE REPORT'!D22</f>
        <v>SMRKCI 2 3D</v>
      </c>
      <c r="E22" s="4" t="str">
        <f>'WEEKLY COMPETITIVE REPORT'!E22</f>
        <v>SONY</v>
      </c>
      <c r="F22" s="4" t="str">
        <f>'WEEKLY COMPETITIVE REPORT'!F22</f>
        <v>CF</v>
      </c>
      <c r="G22" s="37">
        <f>'WEEKLY COMPETITIVE REPORT'!G22</f>
        <v>10</v>
      </c>
      <c r="H22" s="37">
        <f>'WEEKLY COMPETITIVE REPORT'!H22</f>
        <v>21</v>
      </c>
      <c r="I22" s="14">
        <f>'WEEKLY COMPETITIVE REPORT'!I22/Y4</f>
        <v>6249.332621462894</v>
      </c>
      <c r="J22" s="14">
        <f>'WEEKLY COMPETITIVE REPORT'!J22/Y4</f>
        <v>14635.61131873999</v>
      </c>
      <c r="K22" s="22">
        <f>'WEEKLY COMPETITIVE REPORT'!K22</f>
        <v>923</v>
      </c>
      <c r="L22" s="22">
        <f>'WEEKLY COMPETITIVE REPORT'!L22</f>
        <v>1982</v>
      </c>
      <c r="M22" s="64">
        <f>'WEEKLY COMPETITIVE REPORT'!M22</f>
        <v>-57.30050159598723</v>
      </c>
      <c r="N22" s="14">
        <f t="shared" si="3"/>
        <v>297.58726768870923</v>
      </c>
      <c r="O22" s="37">
        <f>'WEEKLY COMPETITIVE REPORT'!O22</f>
        <v>21</v>
      </c>
      <c r="P22" s="14">
        <f>'WEEKLY COMPETITIVE REPORT'!P22/Y4</f>
        <v>7262.413240790176</v>
      </c>
      <c r="Q22" s="14">
        <f>'WEEKLY COMPETITIVE REPORT'!Q22/Y4</f>
        <v>16402.82968499733</v>
      </c>
      <c r="R22" s="22">
        <f>'WEEKLY COMPETITIVE REPORT'!R22</f>
        <v>1097</v>
      </c>
      <c r="S22" s="22">
        <f>'WEEKLY COMPETITIVE REPORT'!S22</f>
        <v>2319</v>
      </c>
      <c r="T22" s="64">
        <f>'WEEKLY COMPETITIVE REPORT'!T22</f>
        <v>-55.72463178452274</v>
      </c>
      <c r="U22" s="14">
        <f>'WEEKLY COMPETITIVE REPORT'!U22/Y4</f>
        <v>750467.1649759744</v>
      </c>
      <c r="V22" s="14">
        <f t="shared" si="4"/>
        <v>345.8292019423893</v>
      </c>
      <c r="W22" s="25">
        <f t="shared" si="5"/>
        <v>757729.5782167645</v>
      </c>
      <c r="X22" s="22">
        <f>'WEEKLY COMPETITIVE REPORT'!X22</f>
        <v>107746</v>
      </c>
      <c r="Y22" s="56">
        <f>'WEEKLY COMPETITIVE REPORT'!Y22</f>
        <v>108843</v>
      </c>
    </row>
    <row r="23" spans="1:25" ht="12.75">
      <c r="A23" s="50">
        <v>10</v>
      </c>
      <c r="B23" s="4">
        <f>'WEEKLY COMPETITIVE REPORT'!B23</f>
        <v>10</v>
      </c>
      <c r="C23" s="4" t="str">
        <f>'WEEKLY COMPETITIVE REPORT'!C23</f>
        <v>CONJURING</v>
      </c>
      <c r="D23" s="4" t="str">
        <f>'WEEKLY COMPETITIVE REPORT'!D23</f>
        <v>PRIKLICANO ZLO</v>
      </c>
      <c r="E23" s="4" t="str">
        <f>'WEEKLY COMPETITIVE REPORT'!E23</f>
        <v>WB</v>
      </c>
      <c r="F23" s="4" t="str">
        <f>'WEEKLY COMPETITIVE REPORT'!F23</f>
        <v>Blitz</v>
      </c>
      <c r="G23" s="37">
        <f>'WEEKLY COMPETITIVE REPORT'!G23</f>
        <v>2</v>
      </c>
      <c r="H23" s="37">
        <f>'WEEKLY COMPETITIVE REPORT'!H23</f>
        <v>3</v>
      </c>
      <c r="I23" s="14">
        <f>'WEEKLY COMPETITIVE REPORT'!I23/Y4</f>
        <v>4466.097170315003</v>
      </c>
      <c r="J23" s="14">
        <f>'WEEKLY COMPETITIVE REPORT'!J23/Y4</f>
        <v>7206.353443673252</v>
      </c>
      <c r="K23" s="22">
        <f>'WEEKLY COMPETITIVE REPORT'!K23</f>
        <v>654</v>
      </c>
      <c r="L23" s="22">
        <f>'WEEKLY COMPETITIVE REPORT'!L23</f>
        <v>1018</v>
      </c>
      <c r="M23" s="64">
        <f>'WEEKLY COMPETITIVE REPORT'!M23</f>
        <v>-38.025560288942394</v>
      </c>
      <c r="N23" s="14">
        <f t="shared" si="3"/>
        <v>1488.6990567716675</v>
      </c>
      <c r="O23" s="37">
        <f>'WEEKLY COMPETITIVE REPORT'!O23</f>
        <v>3</v>
      </c>
      <c r="P23" s="14">
        <f>'WEEKLY COMPETITIVE REPORT'!P23/Y4</f>
        <v>6063.801388147357</v>
      </c>
      <c r="Q23" s="14">
        <f>'WEEKLY COMPETITIVE REPORT'!Q23/Y4</f>
        <v>10296.316070475174</v>
      </c>
      <c r="R23" s="22">
        <f>'WEEKLY COMPETITIVE REPORT'!R23</f>
        <v>925</v>
      </c>
      <c r="S23" s="22">
        <f>'WEEKLY COMPETITIVE REPORT'!S23</f>
        <v>1528</v>
      </c>
      <c r="T23" s="64">
        <f>'WEEKLY COMPETITIVE REPORT'!T23</f>
        <v>-41.1070780399274</v>
      </c>
      <c r="U23" s="14">
        <f>'WEEKLY COMPETITIVE REPORT'!U23/Y4</f>
        <v>10296.316070475174</v>
      </c>
      <c r="V23" s="14">
        <f t="shared" si="4"/>
        <v>2021.2671293824524</v>
      </c>
      <c r="W23" s="25">
        <f t="shared" si="5"/>
        <v>16360.117458622532</v>
      </c>
      <c r="X23" s="22">
        <f>'WEEKLY COMPETITIVE REPORT'!X23</f>
        <v>1528</v>
      </c>
      <c r="Y23" s="56">
        <f>'WEEKLY COMPETITIVE REPORT'!Y23</f>
        <v>2453</v>
      </c>
    </row>
    <row r="24" spans="1:25" ht="12.75">
      <c r="A24" s="50">
        <v>11</v>
      </c>
      <c r="B24" s="4">
        <f>'WEEKLY COMPETITIVE REPORT'!B24</f>
        <v>7</v>
      </c>
      <c r="C24" s="4" t="str">
        <f>'WEEKLY COMPETITIVE REPORT'!C24</f>
        <v>TO DO LIST</v>
      </c>
      <c r="D24" s="4" t="str">
        <f>'WEEKLY COMPETITIVE REPORT'!D24</f>
        <v>ABECEDA SEKSA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2</v>
      </c>
      <c r="H24" s="37">
        <f>'WEEKLY COMPETITIVE REPORT'!H24</f>
        <v>8</v>
      </c>
      <c r="I24" s="14">
        <f>'WEEKLY COMPETITIVE REPORT'!I24/Y4</f>
        <v>4189.802455953017</v>
      </c>
      <c r="J24" s="14">
        <f>'WEEKLY COMPETITIVE REPORT'!J24/Y4</f>
        <v>11720.501868659905</v>
      </c>
      <c r="K24" s="22">
        <f>'WEEKLY COMPETITIVE REPORT'!K24</f>
        <v>557</v>
      </c>
      <c r="L24" s="22">
        <f>'WEEKLY COMPETITIVE REPORT'!L24</f>
        <v>1549</v>
      </c>
      <c r="M24" s="64">
        <f>'WEEKLY COMPETITIVE REPORT'!M24</f>
        <v>-64.25236305659948</v>
      </c>
      <c r="N24" s="14">
        <f t="shared" si="3"/>
        <v>523.7253069941271</v>
      </c>
      <c r="O24" s="37">
        <f>'WEEKLY COMPETITIVE REPORT'!O24</f>
        <v>8</v>
      </c>
      <c r="P24" s="14">
        <f>'WEEKLY COMPETITIVE REPORT'!P24/Y4</f>
        <v>5451.147891083823</v>
      </c>
      <c r="Q24" s="14">
        <f>'WEEKLY COMPETITIVE REPORT'!Q24/Y4</f>
        <v>14857.180993059264</v>
      </c>
      <c r="R24" s="22">
        <f>'WEEKLY COMPETITIVE REPORT'!R24</f>
        <v>770</v>
      </c>
      <c r="S24" s="22">
        <f>'WEEKLY COMPETITIVE REPORT'!S24</f>
        <v>2069</v>
      </c>
      <c r="T24" s="64">
        <f>'WEEKLY COMPETITIVE REPORT'!T24</f>
        <v>-63.309675680531846</v>
      </c>
      <c r="U24" s="14">
        <f>'WEEKLY COMPETITIVE REPORT'!U24/Y4</f>
        <v>14857.180993059264</v>
      </c>
      <c r="V24" s="14">
        <f t="shared" si="4"/>
        <v>681.3934863854779</v>
      </c>
      <c r="W24" s="25">
        <f t="shared" si="5"/>
        <v>20308.328884143088</v>
      </c>
      <c r="X24" s="22">
        <f>'WEEKLY COMPETITIVE REPORT'!X24</f>
        <v>2069</v>
      </c>
      <c r="Y24" s="56">
        <f>'WEEKLY COMPETITIVE REPORT'!Y24</f>
        <v>2839</v>
      </c>
    </row>
    <row r="25" spans="1:25" ht="12.75">
      <c r="A25" s="50">
        <v>12</v>
      </c>
      <c r="B25" s="4">
        <f>'WEEKLY COMPETITIVE REPORT'!B25</f>
        <v>12</v>
      </c>
      <c r="C25" s="4" t="str">
        <f>'WEEKLY COMPETITIVE REPORT'!C25</f>
        <v>ABOUT TIME</v>
      </c>
      <c r="D25" s="4" t="str">
        <f>'WEEKLY COMPETITIVE REPORT'!D25</f>
        <v>SKOZI ČAS</v>
      </c>
      <c r="E25" s="4" t="str">
        <f>'WEEKLY COMPETITIVE REPORT'!E25</f>
        <v>UNI</v>
      </c>
      <c r="F25" s="4" t="str">
        <f>'WEEKLY COMPETITIVE REPORT'!F25</f>
        <v>Karantanija</v>
      </c>
      <c r="G25" s="37">
        <f>'WEEKLY COMPETITIVE REPORT'!G25</f>
        <v>3</v>
      </c>
      <c r="H25" s="37">
        <f>'WEEKLY COMPETITIVE REPORT'!H25</f>
        <v>9</v>
      </c>
      <c r="I25" s="14">
        <f>'WEEKLY COMPETITIVE REPORT'!I25/Y4</f>
        <v>2501.3347570742126</v>
      </c>
      <c r="J25" s="14">
        <f>'WEEKLY COMPETITIVE REPORT'!J25/Y4</f>
        <v>5001.334757074213</v>
      </c>
      <c r="K25" s="22">
        <f>'WEEKLY COMPETITIVE REPORT'!K25</f>
        <v>333</v>
      </c>
      <c r="L25" s="22">
        <f>'WEEKLY COMPETITIVE REPORT'!L25</f>
        <v>658</v>
      </c>
      <c r="M25" s="64">
        <f>'WEEKLY COMPETITIVE REPORT'!M25</f>
        <v>-49.98665599145984</v>
      </c>
      <c r="N25" s="14">
        <f t="shared" si="3"/>
        <v>277.926084119357</v>
      </c>
      <c r="O25" s="37">
        <f>'WEEKLY COMPETITIVE REPORT'!O25</f>
        <v>9</v>
      </c>
      <c r="P25" s="14">
        <f>'WEEKLY COMPETITIVE REPORT'!P25/Y4</f>
        <v>3778.6972770955686</v>
      </c>
      <c r="Q25" s="14">
        <f>'WEEKLY COMPETITIVE REPORT'!Q25/Y4</f>
        <v>7311.799252536039</v>
      </c>
      <c r="R25" s="22">
        <f>'WEEKLY COMPETITIVE REPORT'!R25</f>
        <v>564</v>
      </c>
      <c r="S25" s="22">
        <f>'WEEKLY COMPETITIVE REPORT'!S25</f>
        <v>1045</v>
      </c>
      <c r="T25" s="64">
        <f>'WEEKLY COMPETITIVE REPORT'!T25</f>
        <v>-48.32055494706097</v>
      </c>
      <c r="U25" s="14">
        <f>'WEEKLY COMPETITIVE REPORT'!U25/Y4</f>
        <v>18809.396689802456</v>
      </c>
      <c r="V25" s="14">
        <f t="shared" si="4"/>
        <v>419.85525301061875</v>
      </c>
      <c r="W25" s="25">
        <f t="shared" si="5"/>
        <v>22588.093966898025</v>
      </c>
      <c r="X25" s="22">
        <f>'WEEKLY COMPETITIVE REPORT'!X25</f>
        <v>2695</v>
      </c>
      <c r="Y25" s="56">
        <f>'WEEKLY COMPETITIVE REPORT'!Y25</f>
        <v>3259</v>
      </c>
    </row>
    <row r="26" spans="1:25" ht="12.75" customHeight="1">
      <c r="A26" s="50">
        <v>13</v>
      </c>
      <c r="B26" s="4">
        <f>'WEEKLY COMPETITIVE REPORT'!B26</f>
        <v>9</v>
      </c>
      <c r="C26" s="4" t="str">
        <f>'WEEKLY COMPETITIVE REPORT'!C26</f>
        <v>2 GUNS</v>
      </c>
      <c r="D26" s="4" t="str">
        <f>'WEEKLY COMPETITIVE REPORT'!D26</f>
        <v>2 NA MUHI</v>
      </c>
      <c r="E26" s="4" t="str">
        <f>'WEEKLY COMPETITIVE REPORT'!E26</f>
        <v>SONY</v>
      </c>
      <c r="F26" s="4" t="str">
        <f>'WEEKLY COMPETITIVE REPORT'!F26</f>
        <v>CF</v>
      </c>
      <c r="G26" s="37">
        <f>'WEEKLY COMPETITIVE REPORT'!G26</f>
        <v>4</v>
      </c>
      <c r="H26" s="37">
        <f>'WEEKLY COMPETITIVE REPORT'!H26</f>
        <v>9</v>
      </c>
      <c r="I26" s="14">
        <f>'WEEKLY COMPETITIVE REPORT'!I26/Y4</f>
        <v>2099.572877736252</v>
      </c>
      <c r="J26" s="14">
        <f>'WEEKLY COMPETITIVE REPORT'!J26/Y4</f>
        <v>9590.229578216766</v>
      </c>
      <c r="K26" s="22">
        <f>'WEEKLY COMPETITIVE REPORT'!K26</f>
        <v>274</v>
      </c>
      <c r="L26" s="22">
        <f>'WEEKLY COMPETITIVE REPORT'!L26</f>
        <v>1256</v>
      </c>
      <c r="M26" s="64">
        <f>'WEEKLY COMPETITIVE REPORT'!M26</f>
        <v>-78.10716771050801</v>
      </c>
      <c r="N26" s="14">
        <f t="shared" si="3"/>
        <v>233.285875304028</v>
      </c>
      <c r="O26" s="37">
        <f>'WEEKLY COMPETITIVE REPORT'!O26</f>
        <v>9</v>
      </c>
      <c r="P26" s="14">
        <f>'WEEKLY COMPETITIVE REPORT'!P26/Y4</f>
        <v>3416.978109983983</v>
      </c>
      <c r="Q26" s="14">
        <f>'WEEKLY COMPETITIVE REPORT'!Q26/Y4</f>
        <v>12213.027229044314</v>
      </c>
      <c r="R26" s="22">
        <f>'WEEKLY COMPETITIVE REPORT'!R26</f>
        <v>491</v>
      </c>
      <c r="S26" s="22">
        <f>'WEEKLY COMPETITIVE REPORT'!S26</f>
        <v>1685</v>
      </c>
      <c r="T26" s="64">
        <f>'WEEKLY COMPETITIVE REPORT'!T26</f>
        <v>-72.02185792349727</v>
      </c>
      <c r="U26" s="14">
        <f>'WEEKLY COMPETITIVE REPORT'!U26/Y4</f>
        <v>44550.18686599039</v>
      </c>
      <c r="V26" s="14">
        <f t="shared" si="4"/>
        <v>379.6642344426648</v>
      </c>
      <c r="W26" s="25">
        <f t="shared" si="5"/>
        <v>47967.164975974374</v>
      </c>
      <c r="X26" s="22">
        <f>'WEEKLY COMPETITIVE REPORT'!X26</f>
        <v>6429</v>
      </c>
      <c r="Y26" s="56">
        <f>'WEEKLY COMPETITIVE REPORT'!Y26</f>
        <v>6920</v>
      </c>
    </row>
    <row r="27" spans="1:25" ht="12.75" customHeight="1">
      <c r="A27" s="50">
        <v>14</v>
      </c>
      <c r="B27" s="4">
        <f>'WEEKLY COMPETITIVE REPORT'!B27</f>
        <v>11</v>
      </c>
      <c r="C27" s="4" t="str">
        <f>'WEEKLY COMPETITIVE REPORT'!C27</f>
        <v>JOBS</v>
      </c>
      <c r="D27" s="4" t="str">
        <f>'WEEKLY COMPETITIVE REPORT'!D27</f>
        <v>JOBS</v>
      </c>
      <c r="E27" s="4" t="str">
        <f>'WEEKLY COMPETITIVE REPORT'!E27</f>
        <v>IND</v>
      </c>
      <c r="F27" s="4" t="str">
        <f>'WEEKLY COMPETITIVE REPORT'!F27</f>
        <v>Blitz</v>
      </c>
      <c r="G27" s="37">
        <f>'WEEKLY COMPETITIVE REPORT'!G27</f>
        <v>4</v>
      </c>
      <c r="H27" s="37">
        <f>'WEEKLY COMPETITIVE REPORT'!H27</f>
        <v>10</v>
      </c>
      <c r="I27" s="14">
        <f>'WEEKLY COMPETITIVE REPORT'!I27/Y4</f>
        <v>1456.2199679658302</v>
      </c>
      <c r="J27" s="14">
        <f>'WEEKLY COMPETITIVE REPORT'!J27/Y17</f>
        <v>0.2556942088684274</v>
      </c>
      <c r="K27" s="22">
        <f>'WEEKLY COMPETITIVE REPORT'!K27</f>
        <v>179</v>
      </c>
      <c r="L27" s="22">
        <f>'WEEKLY COMPETITIVE REPORT'!L27</f>
        <v>702</v>
      </c>
      <c r="M27" s="64">
        <f>'WEEKLY COMPETITIVE REPORT'!M27</f>
        <v>-74.15304430229803</v>
      </c>
      <c r="N27" s="14">
        <f t="shared" si="3"/>
        <v>145.621996796583</v>
      </c>
      <c r="O27" s="37">
        <f>'WEEKLY COMPETITIVE REPORT'!O27</f>
        <v>10</v>
      </c>
      <c r="P27" s="14">
        <f>'WEEKLY COMPETITIVE REPORT'!P27/Y4</f>
        <v>2674.853176721837</v>
      </c>
      <c r="Q27" s="14">
        <f>'WEEKLY COMPETITIVE REPORT'!Q27/Y17</f>
        <v>0.37866488975042406</v>
      </c>
      <c r="R27" s="22">
        <f>'WEEKLY COMPETITIVE REPORT'!R27</f>
        <v>379</v>
      </c>
      <c r="S27" s="22">
        <f>'WEEKLY COMPETITIVE REPORT'!S27</f>
        <v>1117</v>
      </c>
      <c r="T27" s="64">
        <f>'WEEKLY COMPETITIVE REPORT'!T27</f>
        <v>-67.9411294192929</v>
      </c>
      <c r="U27" s="14">
        <f>'WEEKLY COMPETITIVE REPORT'!U27/Y17</f>
        <v>2.0809910346498666</v>
      </c>
      <c r="V27" s="14">
        <f t="shared" si="4"/>
        <v>267.48531767218367</v>
      </c>
      <c r="W27" s="25">
        <f t="shared" si="5"/>
        <v>2676.9341677564867</v>
      </c>
      <c r="X27" s="22">
        <f>'WEEKLY COMPETITIVE REPORT'!X27</f>
        <v>6545</v>
      </c>
      <c r="Y27" s="56">
        <f>'WEEKLY COMPETITIVE REPORT'!Y27</f>
        <v>6924</v>
      </c>
    </row>
    <row r="28" spans="1:25" ht="12.75">
      <c r="A28" s="50">
        <v>15</v>
      </c>
      <c r="B28" s="4">
        <f>'WEEKLY COMPETITIVE REPORT'!B28</f>
        <v>18</v>
      </c>
      <c r="C28" s="4" t="str">
        <f>'WEEKLY COMPETITIVE REPORT'!C28</f>
        <v>ELYSIUM</v>
      </c>
      <c r="D28" s="4" t="str">
        <f>'WEEKLY COMPETITIVE REPORT'!D28</f>
        <v>ELIZIJ</v>
      </c>
      <c r="E28" s="4" t="str">
        <f>'WEEKLY COMPETITIVE REPORT'!E28</f>
        <v>SONY</v>
      </c>
      <c r="F28" s="4" t="str">
        <f>'WEEKLY COMPETITIVE REPORT'!F28</f>
        <v>CF</v>
      </c>
      <c r="G28" s="37">
        <f>'WEEKLY COMPETITIVE REPORT'!G28</f>
        <v>8</v>
      </c>
      <c r="H28" s="37">
        <f>'WEEKLY COMPETITIVE REPORT'!H28</f>
        <v>11</v>
      </c>
      <c r="I28" s="14">
        <f>'WEEKLY COMPETITIVE REPORT'!I28/Y4</f>
        <v>569.9412706887347</v>
      </c>
      <c r="J28" s="14">
        <f>'WEEKLY COMPETITIVE REPORT'!J28/Y17</f>
        <v>0.05724497213472256</v>
      </c>
      <c r="K28" s="22">
        <f>'WEEKLY COMPETITIVE REPORT'!K28</f>
        <v>77</v>
      </c>
      <c r="L28" s="22">
        <f>'WEEKLY COMPETITIVE REPORT'!L28</f>
        <v>157</v>
      </c>
      <c r="M28" s="64">
        <f>'WEEKLY COMPETITIVE REPORT'!M28</f>
        <v>-54.81481481481482</v>
      </c>
      <c r="N28" s="14">
        <f t="shared" si="3"/>
        <v>51.81284278988497</v>
      </c>
      <c r="O28" s="37">
        <f>'WEEKLY COMPETITIVE REPORT'!O28</f>
        <v>11</v>
      </c>
      <c r="P28" s="14">
        <f>'WEEKLY COMPETITIVE REPORT'!P28/Y4</f>
        <v>682.0608649225841</v>
      </c>
      <c r="Q28" s="14">
        <f>'WEEKLY COMPETITIVE REPORT'!Q28/Y17</f>
        <v>0.07347952507874969</v>
      </c>
      <c r="R28" s="22">
        <f>'WEEKLY COMPETITIVE REPORT'!R28</f>
        <v>102</v>
      </c>
      <c r="S28" s="22">
        <f>'WEEKLY COMPETITIVE REPORT'!S28</f>
        <v>206</v>
      </c>
      <c r="T28" s="64">
        <f>'WEEKLY COMPETITIVE REPORT'!T28</f>
        <v>-57.873042044517724</v>
      </c>
      <c r="U28" s="14">
        <f>'WEEKLY COMPETITIVE REPORT'!U28/Y17</f>
        <v>3.840380421613763</v>
      </c>
      <c r="V28" s="14">
        <f t="shared" si="4"/>
        <v>62.00553317478037</v>
      </c>
      <c r="W28" s="25">
        <f t="shared" si="5"/>
        <v>685.9012453441978</v>
      </c>
      <c r="X28" s="22">
        <f>'WEEKLY COMPETITIVE REPORT'!W29</f>
        <v>7702</v>
      </c>
      <c r="Y28" s="56">
        <f>'WEEKLY COMPETITIVE REPORT'!X29</f>
        <v>1972</v>
      </c>
    </row>
    <row r="29" spans="1:25" ht="12.75">
      <c r="A29" s="50">
        <v>16</v>
      </c>
      <c r="B29" s="4">
        <f>'WEEKLY COMPETITIVE REPORT'!B29</f>
        <v>17</v>
      </c>
      <c r="C29" s="4" t="str">
        <f>'WEEKLY COMPETITIVE REPORT'!C29</f>
        <v>DANS LA MAISON</v>
      </c>
      <c r="D29" s="4" t="str">
        <f>'WEEKLY COMPETITIVE REPORT'!D29</f>
        <v>V HIŠI</v>
      </c>
      <c r="E29" s="4" t="str">
        <f>'WEEKLY COMPETITIVE REPORT'!E29</f>
        <v>IND</v>
      </c>
      <c r="F29" s="4" t="str">
        <f>'WEEKLY COMPETITIVE REPORT'!F29</f>
        <v>CF</v>
      </c>
      <c r="G29" s="37">
        <f>'WEEKLY COMPETITIVE REPORT'!G29</f>
        <v>5</v>
      </c>
      <c r="H29" s="37">
        <f>'WEEKLY COMPETITIVE REPORT'!H29</f>
        <v>1</v>
      </c>
      <c r="I29" s="14">
        <f>'WEEKLY COMPETITIVE REPORT'!I29/Y4</f>
        <v>484.5168179391351</v>
      </c>
      <c r="J29" s="14">
        <f>'WEEKLY COMPETITIVE REPORT'!J29/Y17</f>
        <v>0.05548824812212261</v>
      </c>
      <c r="K29" s="22">
        <f>'WEEKLY COMPETITIVE REPORT'!K29</f>
        <v>82</v>
      </c>
      <c r="L29" s="22">
        <f>'WEEKLY COMPETITIVE REPORT'!L29</f>
        <v>196</v>
      </c>
      <c r="M29" s="64">
        <f>'WEEKLY COMPETITIVE REPORT'!M29</f>
        <v>-60.37117903930131</v>
      </c>
      <c r="N29" s="14">
        <f t="shared" si="3"/>
        <v>484.5168179391351</v>
      </c>
      <c r="O29" s="37">
        <f>'WEEKLY COMPETITIVE REPORT'!O29</f>
        <v>1</v>
      </c>
      <c r="P29" s="14">
        <f>'WEEKLY COMPETITIVE REPORT'!P29/Y4</f>
        <v>484.5168179391351</v>
      </c>
      <c r="Q29" s="14">
        <f>'WEEKLY COMPETITIVE REPORT'!Q29/Y17</f>
        <v>0.08014296098861158</v>
      </c>
      <c r="R29" s="22">
        <f>'WEEKLY COMPETITIVE REPORT'!R29</f>
        <v>82</v>
      </c>
      <c r="S29" s="22">
        <f>'WEEKLY COMPETITIVE REPORT'!S29</f>
        <v>293</v>
      </c>
      <c r="T29" s="64">
        <f>'WEEKLY COMPETITIVE REPORT'!T29</f>
        <v>-72.56235827664399</v>
      </c>
      <c r="U29" s="14" t="e">
        <f>'WEEKLY COMPETITIVE REPORT'!#REF!/Y4</f>
        <v>#REF!</v>
      </c>
      <c r="V29" s="14">
        <f t="shared" si="4"/>
        <v>484.5168179391351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2054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190</v>
      </c>
      <c r="I34" s="32">
        <f>SUM(I14:I33)</f>
        <v>266984.783769354</v>
      </c>
      <c r="J34" s="31">
        <f>SUM(J14:J33)</f>
        <v>169598.60654809116</v>
      </c>
      <c r="K34" s="31">
        <f>SUM(K14:K33)</f>
        <v>36209</v>
      </c>
      <c r="L34" s="31">
        <f>SUM(L14:L33)</f>
        <v>24246</v>
      </c>
      <c r="M34" s="64">
        <f>'WEEKLY COMPETITIVE REPORT'!M34</f>
        <v>-14.130248132566322</v>
      </c>
      <c r="N34" s="32">
        <f>I34/H34</f>
        <v>1405.183072470284</v>
      </c>
      <c r="O34" s="40">
        <f>'WEEKLY COMPETITIVE REPORT'!O34</f>
        <v>190</v>
      </c>
      <c r="P34" s="31">
        <f>SUM(P14:P33)</f>
        <v>366042.44527495996</v>
      </c>
      <c r="Q34" s="31">
        <f>SUM(Q14:Q33)</f>
        <v>226052.32086185526</v>
      </c>
      <c r="R34" s="31">
        <f>SUM(R14:R33)</f>
        <v>53868</v>
      </c>
      <c r="S34" s="31">
        <f>SUM(S14:S33)</f>
        <v>34825</v>
      </c>
      <c r="T34" s="65">
        <f>P34/Q34-100%</f>
        <v>0.6192819603858668</v>
      </c>
      <c r="U34" s="31" t="e">
        <f>SUM(U14:U33)</f>
        <v>#REF!</v>
      </c>
      <c r="V34" s="32">
        <f>P34/O34</f>
        <v>1926.539185657684</v>
      </c>
      <c r="W34" s="31" t="e">
        <f>SUM(W14:W33)</f>
        <v>#REF!</v>
      </c>
      <c r="X34" s="31" t="e">
        <f>SUM(X14:X33)</f>
        <v>#REF!</v>
      </c>
      <c r="Y34" s="35">
        <f>SUM(Y14:Y33)</f>
        <v>269385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2013-10-10T10:44:33Z</dcterms:modified>
  <cp:category/>
  <cp:version/>
  <cp:contentType/>
  <cp:contentStatus/>
</cp:coreProperties>
</file>