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320" windowWidth="26325" windowHeight="89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<sst xmlns="http://schemas.openxmlformats.org/spreadsheetml/2006/main" count="266" uniqueCount="97">
  <si>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</si>
  <si>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</si>
  <si>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</si>
  <si>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</si>
  <si>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</si>
  <si>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</si>
  <si>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</si>
  <si>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</si>
  <si>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</si>
  <si>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</si>
  <si>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</si>
  <si>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</si>
  <si>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</si>
  <si>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</si>
  <si>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</si>
  <si>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</si>
  <si>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</si>
  <si>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</si>
  <si>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</si>
  <si>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</si>
  <si>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</si>
  <si>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</si>
  <si>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</si>
  <si>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</si>
  <si>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</si>
  <si>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</si>
  <si>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</si>
  <si>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</si>
  <si>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</si>
  <si>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</si>
  <si>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</si>
  <si>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</si>
  <si>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</si>
  <si>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</si>
  <si>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</si>
  <si>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</si>
  <si>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</si>
  <si>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</si>
  <si>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</si>
  <si>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</si>
  <si>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</si>
  <si>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</si>
  <si>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</si>
  <si>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</si>
  <si>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</si>
  <si>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</si>
  <si>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</si>
  <si>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</si>
  <si>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</si>
  <si>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SONY</t>
  </si>
  <si>
    <t>PAR</t>
  </si>
  <si>
    <t>HOBBIT: AN UNEXPECTED JOURNEY</t>
  </si>
  <si>
    <t>HOBIT: NEPRIČAKOVANO POTOVANJE</t>
  </si>
  <si>
    <t>LIFE OF PI</t>
  </si>
  <si>
    <t>PIJEVO ŽIVLJENJE</t>
  </si>
  <si>
    <t>FOX</t>
  </si>
  <si>
    <t>UNI</t>
  </si>
  <si>
    <t>SAMMY'S ADVENTURES 2</t>
  </si>
  <si>
    <t>SAMOVA PUSTOLOVŠČINA 2</t>
  </si>
  <si>
    <t>ANNA KARENINA</t>
  </si>
  <si>
    <t>ANA KARENINA</t>
  </si>
  <si>
    <t>PARENTAL GUIDANCE</t>
  </si>
  <si>
    <t>BREZ NADZORA STARŠEV</t>
  </si>
  <si>
    <t>DJANGO UNCHAINED</t>
  </si>
  <si>
    <t>DJANGO BREZ OKOVOV</t>
  </si>
  <si>
    <t>LINCOLN</t>
  </si>
  <si>
    <t>MOVIE 43</t>
  </si>
  <si>
    <t>FILM 43</t>
  </si>
  <si>
    <t>HOTEL TRANSYLVANIA 3D</t>
  </si>
  <si>
    <t>HOTEL TRANSILVANIJA 3D</t>
  </si>
  <si>
    <t>New</t>
  </si>
  <si>
    <t>LES MISERABLES</t>
  </si>
  <si>
    <t>NESREČNIKI</t>
  </si>
  <si>
    <t>HANSEL &amp; GRETEL: WITCH HUNTERS</t>
  </si>
  <si>
    <t>LOVCA NA ČAROVNICE</t>
  </si>
  <si>
    <t>SESSIONS</t>
  </si>
  <si>
    <t>SEANSE</t>
  </si>
  <si>
    <t>GANGSTER SQUAD</t>
  </si>
  <si>
    <t>GANGSTERSKA ENOTA</t>
  </si>
  <si>
    <t>WB</t>
  </si>
  <si>
    <t>IDENTITY THIEF</t>
  </si>
  <si>
    <t>TATICA IDENTITETE</t>
  </si>
  <si>
    <t>HVALA ZA SUNDERLAND</t>
  </si>
  <si>
    <t>BEAUTIFUL CREATURES</t>
  </si>
  <si>
    <t>ČUDOVITA BITJA</t>
  </si>
  <si>
    <t>A GOOD DAY TO DIE HARD</t>
  </si>
  <si>
    <t>UMRI POKONČNO: DOBER DAN ZA SMRT</t>
  </si>
  <si>
    <t>WRECK-IT RALPH</t>
  </si>
  <si>
    <t>RAZBIJAČ RALPH</t>
  </si>
  <si>
    <t>BVI</t>
  </si>
  <si>
    <t>CENEX</t>
  </si>
  <si>
    <t>21 - Feb</t>
  </si>
  <si>
    <t>27 - Feb</t>
  </si>
  <si>
    <t>22 - Feb</t>
  </si>
  <si>
    <t>24 - Feb</t>
  </si>
  <si>
    <t>KON-TIKI</t>
  </si>
  <si>
    <t>MAMA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</si>
</sst>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7">
      <selection activeCell="P29" sqref="P2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93</v>
      </c>
      <c r="L4" s="20"/>
      <c r="M4" s="81" t="s">
        <v>94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91</v>
      </c>
      <c r="L5" s="7"/>
      <c r="M5" s="82" t="s">
        <v>92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41333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87</v>
      </c>
      <c r="D14" s="4" t="s">
        <v>88</v>
      </c>
      <c r="E14" s="15" t="s">
        <v>89</v>
      </c>
      <c r="F14" s="15" t="s">
        <v>90</v>
      </c>
      <c r="G14" s="37">
        <v>2</v>
      </c>
      <c r="H14" s="37">
        <v>14</v>
      </c>
      <c r="I14" s="14">
        <v>11507</v>
      </c>
      <c r="J14" s="14">
        <v>14016</v>
      </c>
      <c r="K14" s="22">
        <v>2331</v>
      </c>
      <c r="L14" s="22">
        <v>3051</v>
      </c>
      <c r="M14" s="64">
        <f>(I14/J14*100)-100</f>
        <v>-17.900970319634695</v>
      </c>
      <c r="N14" s="14">
        <f>I14/H14</f>
        <v>821.9285714285714</v>
      </c>
      <c r="O14" s="73">
        <v>14</v>
      </c>
      <c r="P14" s="14">
        <v>25688</v>
      </c>
      <c r="Q14" s="14">
        <v>27145</v>
      </c>
      <c r="R14" s="14">
        <v>5838</v>
      </c>
      <c r="S14" s="14">
        <v>7058</v>
      </c>
      <c r="T14" s="64">
        <f>(P14/Q14*100)-100</f>
        <v>-5.367470989132443</v>
      </c>
      <c r="U14" s="89">
        <v>33924</v>
      </c>
      <c r="V14" s="14">
        <f>P14/O14</f>
        <v>1834.857142857143</v>
      </c>
      <c r="W14" s="75">
        <f>SUM(U14,P14)</f>
        <v>59612</v>
      </c>
      <c r="X14" s="75">
        <v>8449</v>
      </c>
      <c r="Y14" s="76">
        <f>SUM(X14,R14)</f>
        <v>14287</v>
      </c>
    </row>
    <row r="15" spans="1:25" ht="12.75">
      <c r="A15" s="72">
        <v>2</v>
      </c>
      <c r="B15" s="72">
        <v>1</v>
      </c>
      <c r="C15" s="4" t="s">
        <v>85</v>
      </c>
      <c r="D15" s="4" t="s">
        <v>86</v>
      </c>
      <c r="E15" s="15" t="s">
        <v>55</v>
      </c>
      <c r="F15" s="15" t="s">
        <v>42</v>
      </c>
      <c r="G15" s="37">
        <v>2</v>
      </c>
      <c r="H15" s="37">
        <v>11</v>
      </c>
      <c r="I15" s="14">
        <v>14480</v>
      </c>
      <c r="J15" s="14">
        <v>30650</v>
      </c>
      <c r="K15" s="97">
        <v>2780</v>
      </c>
      <c r="L15" s="97">
        <v>5949</v>
      </c>
      <c r="M15" s="64">
        <f>(I15/J15*100)-100</f>
        <v>-52.75693311582382</v>
      </c>
      <c r="N15" s="14">
        <f>I15/H15</f>
        <v>1316.3636363636363</v>
      </c>
      <c r="O15" s="38">
        <v>11</v>
      </c>
      <c r="P15" s="14">
        <v>25282</v>
      </c>
      <c r="Q15" s="14">
        <v>50104</v>
      </c>
      <c r="R15" s="14">
        <v>5364</v>
      </c>
      <c r="S15" s="14">
        <v>10796</v>
      </c>
      <c r="T15" s="64">
        <f>(P15/Q15*100)-100</f>
        <v>-49.5409548139869</v>
      </c>
      <c r="U15" s="75">
        <v>51340</v>
      </c>
      <c r="V15" s="14">
        <f>P15/O15</f>
        <v>2298.3636363636365</v>
      </c>
      <c r="W15" s="75">
        <f>SUM(U15,P15)</f>
        <v>76622</v>
      </c>
      <c r="X15" s="75">
        <v>11143</v>
      </c>
      <c r="Y15" s="76">
        <f>SUM(X15,R15)</f>
        <v>16507</v>
      </c>
    </row>
    <row r="16" spans="1:25" ht="12.75">
      <c r="A16" s="72">
        <v>3</v>
      </c>
      <c r="B16" s="72" t="s">
        <v>70</v>
      </c>
      <c r="C16" s="93" t="s">
        <v>96</v>
      </c>
      <c r="D16" s="93" t="s">
        <v>96</v>
      </c>
      <c r="E16" s="15" t="s">
        <v>56</v>
      </c>
      <c r="F16" s="15" t="s">
        <v>36</v>
      </c>
      <c r="G16" s="37">
        <v>1</v>
      </c>
      <c r="H16" s="37">
        <v>7</v>
      </c>
      <c r="I16" s="24">
        <v>7816</v>
      </c>
      <c r="J16" s="24"/>
      <c r="K16" s="24">
        <v>1516</v>
      </c>
      <c r="L16" s="24"/>
      <c r="M16" s="64"/>
      <c r="N16" s="14">
        <f>I16/H16</f>
        <v>1116.5714285714287</v>
      </c>
      <c r="O16" s="73">
        <v>7</v>
      </c>
      <c r="P16" s="14">
        <v>16034</v>
      </c>
      <c r="Q16" s="14"/>
      <c r="R16" s="14">
        <v>3552</v>
      </c>
      <c r="S16" s="14"/>
      <c r="T16" s="64"/>
      <c r="U16" s="75"/>
      <c r="V16" s="14">
        <f>P16/O16</f>
        <v>2290.5714285714284</v>
      </c>
      <c r="W16" s="75">
        <f>SUM(U16,P16)</f>
        <v>16034</v>
      </c>
      <c r="X16" s="75"/>
      <c r="Y16" s="76">
        <f>SUM(X16,R16)</f>
        <v>3552</v>
      </c>
    </row>
    <row r="17" spans="1:25" ht="12.75">
      <c r="A17" s="72">
        <v>4</v>
      </c>
      <c r="B17" s="72">
        <v>3</v>
      </c>
      <c r="C17" s="4" t="s">
        <v>66</v>
      </c>
      <c r="D17" s="4" t="s">
        <v>67</v>
      </c>
      <c r="E17" s="15" t="s">
        <v>46</v>
      </c>
      <c r="F17" s="15" t="s">
        <v>36</v>
      </c>
      <c r="G17" s="37">
        <v>5</v>
      </c>
      <c r="H17" s="37">
        <v>8</v>
      </c>
      <c r="I17" s="24">
        <v>5210</v>
      </c>
      <c r="J17" s="24">
        <v>8751</v>
      </c>
      <c r="K17" s="95">
        <v>1040</v>
      </c>
      <c r="L17" s="95">
        <v>1669</v>
      </c>
      <c r="M17" s="64">
        <f>(I17/J17*100)-100</f>
        <v>-40.463946977488284</v>
      </c>
      <c r="N17" s="14">
        <f>I17/H17</f>
        <v>651.25</v>
      </c>
      <c r="O17" s="37">
        <v>8</v>
      </c>
      <c r="P17" s="22">
        <v>10198</v>
      </c>
      <c r="Q17" s="22">
        <v>15440</v>
      </c>
      <c r="R17" s="22">
        <v>2205</v>
      </c>
      <c r="S17" s="22">
        <v>3306</v>
      </c>
      <c r="T17" s="64">
        <f>(P17/Q17*100)-100</f>
        <v>-33.95077720207253</v>
      </c>
      <c r="U17" s="75">
        <v>80759</v>
      </c>
      <c r="V17" s="14">
        <f>P17/O17</f>
        <v>1274.75</v>
      </c>
      <c r="W17" s="75">
        <f>SUM(U17,P17)</f>
        <v>90957</v>
      </c>
      <c r="X17" s="75">
        <v>17124</v>
      </c>
      <c r="Y17" s="76">
        <f>SUM(X17,R17)</f>
        <v>19329</v>
      </c>
    </row>
    <row r="18" spans="1:25" ht="13.5" customHeight="1">
      <c r="A18" s="72">
        <v>5</v>
      </c>
      <c r="B18" s="72">
        <v>5</v>
      </c>
      <c r="C18" s="4" t="s">
        <v>73</v>
      </c>
      <c r="D18" s="4" t="s">
        <v>74</v>
      </c>
      <c r="E18" s="15" t="s">
        <v>50</v>
      </c>
      <c r="F18" s="15" t="s">
        <v>36</v>
      </c>
      <c r="G18" s="37">
        <v>4</v>
      </c>
      <c r="H18" s="37">
        <v>10</v>
      </c>
      <c r="I18" s="14">
        <v>5315</v>
      </c>
      <c r="J18" s="14">
        <v>8972</v>
      </c>
      <c r="K18" s="24">
        <v>1063</v>
      </c>
      <c r="L18" s="24">
        <v>1732</v>
      </c>
      <c r="M18" s="64">
        <f>(I18/J18*100)-100</f>
        <v>-40.76014266607223</v>
      </c>
      <c r="N18" s="14">
        <f>I18/H18</f>
        <v>531.5</v>
      </c>
      <c r="O18" s="73">
        <v>10</v>
      </c>
      <c r="P18" s="22">
        <v>10109</v>
      </c>
      <c r="Q18" s="22">
        <v>15084</v>
      </c>
      <c r="R18" s="22">
        <v>2282</v>
      </c>
      <c r="S18" s="22">
        <v>3387</v>
      </c>
      <c r="T18" s="64">
        <f>(P18/Q18*100)-100</f>
        <v>-32.98196764783877</v>
      </c>
      <c r="U18" s="75">
        <v>47076</v>
      </c>
      <c r="V18" s="14">
        <f>P18/O18</f>
        <v>1010.9</v>
      </c>
      <c r="W18" s="75">
        <f>SUM(U18,P18)</f>
        <v>57185</v>
      </c>
      <c r="X18" s="75">
        <v>10137</v>
      </c>
      <c r="Y18" s="76">
        <f>SUM(X18,R18)</f>
        <v>12419</v>
      </c>
    </row>
    <row r="19" spans="1:25" ht="12.75">
      <c r="A19" s="72">
        <v>6</v>
      </c>
      <c r="B19" s="72">
        <v>4</v>
      </c>
      <c r="C19" s="4" t="s">
        <v>80</v>
      </c>
      <c r="D19" s="4" t="s">
        <v>81</v>
      </c>
      <c r="E19" s="15" t="s">
        <v>56</v>
      </c>
      <c r="F19" s="15" t="s">
        <v>36</v>
      </c>
      <c r="G19" s="37">
        <v>3</v>
      </c>
      <c r="H19" s="37">
        <v>7</v>
      </c>
      <c r="I19" s="24">
        <v>5190</v>
      </c>
      <c r="J19" s="24">
        <v>8496</v>
      </c>
      <c r="K19" s="14">
        <v>1002</v>
      </c>
      <c r="L19" s="14">
        <v>1619</v>
      </c>
      <c r="M19" s="64">
        <f>(I19/J19*100)-100</f>
        <v>-38.91242937853108</v>
      </c>
      <c r="N19" s="14">
        <f>I19/H19</f>
        <v>741.4285714285714</v>
      </c>
      <c r="O19" s="38">
        <v>7</v>
      </c>
      <c r="P19" s="14">
        <v>9863</v>
      </c>
      <c r="Q19" s="14">
        <v>15163</v>
      </c>
      <c r="R19" s="14">
        <v>2187</v>
      </c>
      <c r="S19" s="14">
        <v>3275</v>
      </c>
      <c r="T19" s="64">
        <f>(P19/Q19*100)-100</f>
        <v>-34.95350524302579</v>
      </c>
      <c r="U19" s="75">
        <v>28648</v>
      </c>
      <c r="V19" s="14">
        <f>P19/O19</f>
        <v>1409</v>
      </c>
      <c r="W19" s="75">
        <f>SUM(U19,P19)</f>
        <v>38511</v>
      </c>
      <c r="X19" s="75">
        <v>6044</v>
      </c>
      <c r="Y19" s="76">
        <f>SUM(X19,R19)</f>
        <v>8231</v>
      </c>
    </row>
    <row r="20" spans="1:25" ht="12.75">
      <c r="A20" s="72">
        <v>7</v>
      </c>
      <c r="B20" s="72">
        <v>7</v>
      </c>
      <c r="C20" s="4" t="s">
        <v>63</v>
      </c>
      <c r="D20" s="4" t="s">
        <v>64</v>
      </c>
      <c r="E20" s="15" t="s">
        <v>49</v>
      </c>
      <c r="F20" s="15" t="s">
        <v>48</v>
      </c>
      <c r="G20" s="37">
        <v>6</v>
      </c>
      <c r="H20" s="37">
        <v>13</v>
      </c>
      <c r="I20" s="24">
        <v>3458</v>
      </c>
      <c r="J20" s="24">
        <v>5166</v>
      </c>
      <c r="K20" s="97">
        <v>617</v>
      </c>
      <c r="L20" s="97">
        <v>897</v>
      </c>
      <c r="M20" s="64">
        <f>(I20/J20*100)-100</f>
        <v>-33.06233062330624</v>
      </c>
      <c r="N20" s="14">
        <f>I20/H20</f>
        <v>266</v>
      </c>
      <c r="O20" s="38">
        <v>13</v>
      </c>
      <c r="P20" s="14">
        <v>6866</v>
      </c>
      <c r="Q20" s="14">
        <v>8754</v>
      </c>
      <c r="R20" s="14">
        <v>1384</v>
      </c>
      <c r="S20" s="14">
        <v>1690</v>
      </c>
      <c r="T20" s="64">
        <f>(P20/Q20*100)-100</f>
        <v>-21.567283527530265</v>
      </c>
      <c r="U20" s="75">
        <v>107762</v>
      </c>
      <c r="V20" s="14">
        <f>P20/O20</f>
        <v>528.1538461538462</v>
      </c>
      <c r="W20" s="75">
        <f>SUM(U20,P20)</f>
        <v>114628</v>
      </c>
      <c r="X20" s="75">
        <v>21838</v>
      </c>
      <c r="Y20" s="76">
        <f>SUM(X20,R20)</f>
        <v>23222</v>
      </c>
    </row>
    <row r="21" spans="1:25" ht="12.75">
      <c r="A21" s="72">
        <v>8</v>
      </c>
      <c r="B21" s="72">
        <v>8</v>
      </c>
      <c r="C21" s="4" t="s">
        <v>53</v>
      </c>
      <c r="D21" s="4" t="s">
        <v>54</v>
      </c>
      <c r="E21" s="15" t="s">
        <v>55</v>
      </c>
      <c r="F21" s="15" t="s">
        <v>42</v>
      </c>
      <c r="G21" s="37">
        <v>10</v>
      </c>
      <c r="H21" s="37">
        <v>16</v>
      </c>
      <c r="I21" s="14">
        <v>2488</v>
      </c>
      <c r="J21" s="14">
        <v>6818</v>
      </c>
      <c r="K21" s="14">
        <v>460</v>
      </c>
      <c r="L21" s="14">
        <v>1285</v>
      </c>
      <c r="M21" s="64">
        <f>(I21/J21*100)-100</f>
        <v>-63.50836022293928</v>
      </c>
      <c r="N21" s="14">
        <f>I21/H21</f>
        <v>155.5</v>
      </c>
      <c r="O21" s="38">
        <v>16</v>
      </c>
      <c r="P21" s="14">
        <v>6764</v>
      </c>
      <c r="Q21" s="14">
        <v>7861</v>
      </c>
      <c r="R21" s="14">
        <v>1288</v>
      </c>
      <c r="S21" s="14">
        <v>1545</v>
      </c>
      <c r="T21" s="64">
        <f>(P21/Q21*100)-100</f>
        <v>-13.954967561378965</v>
      </c>
      <c r="U21" s="75">
        <v>191034</v>
      </c>
      <c r="V21" s="14">
        <f>P21/O21</f>
        <v>422.75</v>
      </c>
      <c r="W21" s="75">
        <f>SUM(U21,P21)</f>
        <v>197798</v>
      </c>
      <c r="X21" s="75">
        <v>34595</v>
      </c>
      <c r="Y21" s="76">
        <f>SUM(X21,R21)</f>
        <v>35883</v>
      </c>
    </row>
    <row r="22" spans="1:25" ht="12.75">
      <c r="A22" s="72">
        <v>9</v>
      </c>
      <c r="B22" s="72">
        <v>13</v>
      </c>
      <c r="C22" s="4" t="s">
        <v>65</v>
      </c>
      <c r="D22" s="4" t="s">
        <v>65</v>
      </c>
      <c r="E22" s="15" t="s">
        <v>55</v>
      </c>
      <c r="F22" s="15" t="s">
        <v>42</v>
      </c>
      <c r="G22" s="37">
        <v>5</v>
      </c>
      <c r="H22" s="37">
        <v>2</v>
      </c>
      <c r="I22" s="24">
        <v>2361</v>
      </c>
      <c r="J22" s="24">
        <v>2698</v>
      </c>
      <c r="K22" s="24">
        <v>413</v>
      </c>
      <c r="L22" s="24">
        <v>444</v>
      </c>
      <c r="M22" s="64">
        <f>(I22/J22*100)-100</f>
        <v>-12.490733876945882</v>
      </c>
      <c r="N22" s="14">
        <f>I22/H22</f>
        <v>1180.5</v>
      </c>
      <c r="O22" s="73">
        <v>2</v>
      </c>
      <c r="P22" s="14">
        <v>5058</v>
      </c>
      <c r="Q22" s="14">
        <v>4247</v>
      </c>
      <c r="R22" s="14">
        <v>947</v>
      </c>
      <c r="S22" s="14">
        <v>739</v>
      </c>
      <c r="T22" s="64">
        <f>(P22/Q22*100)-100</f>
        <v>19.09583235224865</v>
      </c>
      <c r="U22" s="75">
        <v>21940</v>
      </c>
      <c r="V22" s="14">
        <f>P22/O22</f>
        <v>2529</v>
      </c>
      <c r="W22" s="75">
        <f>SUM(U22,P22)</f>
        <v>26998</v>
      </c>
      <c r="X22" s="75">
        <v>3899</v>
      </c>
      <c r="Y22" s="76">
        <f>SUM(X22,R22)</f>
        <v>4846</v>
      </c>
    </row>
    <row r="23" spans="1:25" ht="12.75">
      <c r="A23" s="72">
        <v>10</v>
      </c>
      <c r="B23" s="72">
        <v>6</v>
      </c>
      <c r="C23" s="4" t="s">
        <v>83</v>
      </c>
      <c r="D23" s="4" t="s">
        <v>84</v>
      </c>
      <c r="E23" s="15" t="s">
        <v>46</v>
      </c>
      <c r="F23" s="15" t="s">
        <v>42</v>
      </c>
      <c r="G23" s="37">
        <v>2</v>
      </c>
      <c r="H23" s="37">
        <v>9</v>
      </c>
      <c r="I23" s="24">
        <v>2484</v>
      </c>
      <c r="J23" s="24">
        <v>5050</v>
      </c>
      <c r="K23" s="95">
        <v>472</v>
      </c>
      <c r="L23" s="95">
        <v>945</v>
      </c>
      <c r="M23" s="64">
        <f>(I23/J23*100)-100</f>
        <v>-50.81188118811881</v>
      </c>
      <c r="N23" s="14">
        <f>I23/H23</f>
        <v>276</v>
      </c>
      <c r="O23" s="37">
        <v>9</v>
      </c>
      <c r="P23" s="22">
        <v>4831</v>
      </c>
      <c r="Q23" s="22">
        <v>9969</v>
      </c>
      <c r="R23" s="22">
        <v>1045</v>
      </c>
      <c r="S23" s="22">
        <v>2176</v>
      </c>
      <c r="T23" s="64">
        <f>(P23/Q23*100)-100</f>
        <v>-51.53977329722139</v>
      </c>
      <c r="U23" s="75">
        <v>9969</v>
      </c>
      <c r="V23" s="14">
        <f>P23/O23</f>
        <v>536.7777777777778</v>
      </c>
      <c r="W23" s="75">
        <f>SUM(U23,P23)</f>
        <v>14800</v>
      </c>
      <c r="X23" s="77">
        <v>2176</v>
      </c>
      <c r="Y23" s="76">
        <f>SUM(X23,R23)</f>
        <v>3221</v>
      </c>
    </row>
    <row r="24" spans="1:25" ht="12.75">
      <c r="A24" s="72">
        <v>11</v>
      </c>
      <c r="B24" s="72">
        <v>14</v>
      </c>
      <c r="C24" s="4" t="s">
        <v>57</v>
      </c>
      <c r="D24" s="4" t="s">
        <v>58</v>
      </c>
      <c r="E24" s="15" t="s">
        <v>46</v>
      </c>
      <c r="F24" s="15" t="s">
        <v>42</v>
      </c>
      <c r="G24" s="37">
        <v>8</v>
      </c>
      <c r="H24" s="37">
        <v>15</v>
      </c>
      <c r="I24" s="95">
        <v>2203</v>
      </c>
      <c r="J24" s="95">
        <v>1816</v>
      </c>
      <c r="K24" s="98">
        <v>431</v>
      </c>
      <c r="L24" s="98">
        <v>348</v>
      </c>
      <c r="M24" s="64">
        <f>(I24/J24*100)-100</f>
        <v>21.310572687224678</v>
      </c>
      <c r="N24" s="14">
        <f>I24/H24</f>
        <v>146.86666666666667</v>
      </c>
      <c r="O24" s="73">
        <v>15</v>
      </c>
      <c r="P24" s="14">
        <v>4484</v>
      </c>
      <c r="Q24" s="14">
        <v>3651</v>
      </c>
      <c r="R24" s="14">
        <v>897</v>
      </c>
      <c r="S24" s="14">
        <v>822</v>
      </c>
      <c r="T24" s="64">
        <f>(P24/Q24*100)-100</f>
        <v>22.815666940564228</v>
      </c>
      <c r="U24" s="75">
        <v>92374</v>
      </c>
      <c r="V24" s="14">
        <f>P24/O24</f>
        <v>298.93333333333334</v>
      </c>
      <c r="W24" s="75">
        <f>SUM(U24,P24)</f>
        <v>96858</v>
      </c>
      <c r="X24" s="77">
        <v>18817</v>
      </c>
      <c r="Y24" s="76">
        <f>SUM(X24,R24)</f>
        <v>19714</v>
      </c>
    </row>
    <row r="25" spans="1:25" ht="12.75" customHeight="1">
      <c r="A25" s="72">
        <v>12</v>
      </c>
      <c r="B25" s="72">
        <v>11</v>
      </c>
      <c r="C25" s="4" t="s">
        <v>59</v>
      </c>
      <c r="D25" s="4" t="s">
        <v>60</v>
      </c>
      <c r="E25" s="15" t="s">
        <v>56</v>
      </c>
      <c r="F25" s="15" t="s">
        <v>36</v>
      </c>
      <c r="G25" s="37">
        <v>7</v>
      </c>
      <c r="H25" s="37">
        <v>14</v>
      </c>
      <c r="I25" s="24">
        <v>2469</v>
      </c>
      <c r="J25" s="24">
        <v>4233</v>
      </c>
      <c r="K25" s="24">
        <v>488</v>
      </c>
      <c r="L25" s="24">
        <v>924</v>
      </c>
      <c r="M25" s="64">
        <f>(I25/J25*100)-100</f>
        <v>-41.67257264351524</v>
      </c>
      <c r="N25" s="14">
        <f>I25/H25</f>
        <v>176.35714285714286</v>
      </c>
      <c r="O25" s="37">
        <v>14</v>
      </c>
      <c r="P25" s="14">
        <v>4352</v>
      </c>
      <c r="Q25" s="14">
        <v>6375</v>
      </c>
      <c r="R25" s="24">
        <v>887</v>
      </c>
      <c r="S25" s="24">
        <v>1407</v>
      </c>
      <c r="T25" s="64">
        <f>(P25/Q25*100)-100</f>
        <v>-31.733333333333334</v>
      </c>
      <c r="U25" s="77">
        <v>98852</v>
      </c>
      <c r="V25" s="14">
        <f>P25/O25</f>
        <v>310.85714285714283</v>
      </c>
      <c r="W25" s="75">
        <f>SUM(U25,P25)</f>
        <v>103204</v>
      </c>
      <c r="X25" s="75">
        <v>20342</v>
      </c>
      <c r="Y25" s="76">
        <f>SUM(X25,R25)</f>
        <v>21229</v>
      </c>
    </row>
    <row r="26" spans="1:25" ht="12.75" customHeight="1">
      <c r="A26" s="72">
        <v>13</v>
      </c>
      <c r="B26" s="72">
        <v>9</v>
      </c>
      <c r="C26" s="4" t="s">
        <v>71</v>
      </c>
      <c r="D26" s="4" t="s">
        <v>72</v>
      </c>
      <c r="E26" s="15" t="s">
        <v>56</v>
      </c>
      <c r="F26" s="15" t="s">
        <v>36</v>
      </c>
      <c r="G26" s="37">
        <v>4</v>
      </c>
      <c r="H26" s="37">
        <v>13</v>
      </c>
      <c r="I26" s="14">
        <v>2054</v>
      </c>
      <c r="J26" s="14">
        <v>3452</v>
      </c>
      <c r="K26" s="97">
        <v>386</v>
      </c>
      <c r="L26" s="97">
        <v>639</v>
      </c>
      <c r="M26" s="64">
        <f>(I26/J26*100)-100</f>
        <v>-40.49826187717266</v>
      </c>
      <c r="N26" s="14">
        <f>I26/H26</f>
        <v>158</v>
      </c>
      <c r="O26" s="73">
        <v>13</v>
      </c>
      <c r="P26" s="74">
        <v>4291</v>
      </c>
      <c r="Q26" s="74">
        <v>6717</v>
      </c>
      <c r="R26" s="74">
        <v>872</v>
      </c>
      <c r="S26" s="74">
        <v>1396</v>
      </c>
      <c r="T26" s="64">
        <f>(P26/Q26*100)-100</f>
        <v>-36.11731427720709</v>
      </c>
      <c r="U26" s="77">
        <v>29254</v>
      </c>
      <c r="V26" s="14">
        <f>P26/O26</f>
        <v>330.0769230769231</v>
      </c>
      <c r="W26" s="75">
        <f>SUM(U26,P26)</f>
        <v>33545</v>
      </c>
      <c r="X26" s="75">
        <v>5926</v>
      </c>
      <c r="Y26" s="76">
        <f>SUM(X26,R26)</f>
        <v>6798</v>
      </c>
    </row>
    <row r="27" spans="1:25" ht="12.75">
      <c r="A27" s="72">
        <v>14</v>
      </c>
      <c r="B27" s="72">
        <v>15</v>
      </c>
      <c r="C27" s="4" t="s">
        <v>61</v>
      </c>
      <c r="D27" s="4" t="s">
        <v>62</v>
      </c>
      <c r="E27" s="15" t="s">
        <v>55</v>
      </c>
      <c r="F27" s="15" t="s">
        <v>42</v>
      </c>
      <c r="G27" s="37">
        <v>7</v>
      </c>
      <c r="H27" s="37">
        <v>6</v>
      </c>
      <c r="I27" s="24">
        <v>1796</v>
      </c>
      <c r="J27" s="24">
        <v>1479</v>
      </c>
      <c r="K27" s="96">
        <v>381</v>
      </c>
      <c r="L27" s="96">
        <v>288</v>
      </c>
      <c r="M27" s="64">
        <f>(I27/J27*100)-100</f>
        <v>21.43340094658552</v>
      </c>
      <c r="N27" s="14">
        <f>I27/H27</f>
        <v>299.3333333333333</v>
      </c>
      <c r="O27" s="73">
        <v>6</v>
      </c>
      <c r="P27" s="22">
        <v>3710</v>
      </c>
      <c r="Q27" s="22">
        <v>2968</v>
      </c>
      <c r="R27" s="22">
        <v>797</v>
      </c>
      <c r="S27" s="22">
        <v>679</v>
      </c>
      <c r="T27" s="64">
        <f>(P27/Q27*100)-100</f>
        <v>25</v>
      </c>
      <c r="U27" s="75">
        <v>49890</v>
      </c>
      <c r="V27" s="14">
        <f>P27/O27</f>
        <v>618.3333333333334</v>
      </c>
      <c r="W27" s="75">
        <f>SUM(U27,P27)</f>
        <v>53600</v>
      </c>
      <c r="X27" s="77">
        <v>10539</v>
      </c>
      <c r="Y27" s="76">
        <f>SUM(X27,R27)</f>
        <v>11336</v>
      </c>
    </row>
    <row r="28" spans="1:25" ht="12.75">
      <c r="A28" s="72">
        <v>15</v>
      </c>
      <c r="B28" s="72">
        <v>12</v>
      </c>
      <c r="C28" s="4" t="s">
        <v>77</v>
      </c>
      <c r="D28" s="4" t="s">
        <v>78</v>
      </c>
      <c r="E28" s="15" t="s">
        <v>79</v>
      </c>
      <c r="F28" s="15" t="s">
        <v>42</v>
      </c>
      <c r="G28" s="37">
        <v>4</v>
      </c>
      <c r="H28" s="37">
        <v>6</v>
      </c>
      <c r="I28" s="95">
        <v>2002</v>
      </c>
      <c r="J28" s="95">
        <v>3413</v>
      </c>
      <c r="K28" s="96">
        <v>382</v>
      </c>
      <c r="L28" s="96">
        <v>639</v>
      </c>
      <c r="M28" s="64">
        <f>(I28/J28*100)-100</f>
        <v>-41.34192792264869</v>
      </c>
      <c r="N28" s="14">
        <f>I28/H28</f>
        <v>333.6666666666667</v>
      </c>
      <c r="O28" s="73">
        <v>6</v>
      </c>
      <c r="P28" s="22">
        <v>3443</v>
      </c>
      <c r="Q28" s="22">
        <v>6195</v>
      </c>
      <c r="R28" s="22">
        <v>717</v>
      </c>
      <c r="S28" s="22">
        <v>1336</v>
      </c>
      <c r="T28" s="64">
        <f>(P28/Q28*100)-100</f>
        <v>-44.422921711057306</v>
      </c>
      <c r="U28" s="75">
        <v>31756</v>
      </c>
      <c r="V28" s="14">
        <f>P28/O28</f>
        <v>573.8333333333334</v>
      </c>
      <c r="W28" s="75">
        <f>SUM(U28,P28)</f>
        <v>35199</v>
      </c>
      <c r="X28" s="77">
        <v>6694</v>
      </c>
      <c r="Y28" s="76">
        <f>SUM(X28,R28)</f>
        <v>7411</v>
      </c>
    </row>
    <row r="29" spans="1:25" ht="12.75">
      <c r="A29" s="72">
        <v>16</v>
      </c>
      <c r="B29" s="72" t="s">
        <v>70</v>
      </c>
      <c r="C29" s="4" t="s">
        <v>95</v>
      </c>
      <c r="D29" s="4" t="s">
        <v>95</v>
      </c>
      <c r="E29" s="15" t="s">
        <v>46</v>
      </c>
      <c r="F29" s="15" t="s">
        <v>47</v>
      </c>
      <c r="G29" s="37">
        <v>1</v>
      </c>
      <c r="H29" s="37">
        <v>1</v>
      </c>
      <c r="I29" s="24">
        <v>1699</v>
      </c>
      <c r="J29" s="24"/>
      <c r="K29" s="24">
        <v>305</v>
      </c>
      <c r="L29" s="24"/>
      <c r="M29" s="64"/>
      <c r="N29" s="14">
        <f>I29/H29</f>
        <v>1699</v>
      </c>
      <c r="O29" s="73">
        <v>1</v>
      </c>
      <c r="P29" s="14">
        <v>3305</v>
      </c>
      <c r="Q29" s="14"/>
      <c r="R29" s="14">
        <v>617</v>
      </c>
      <c r="S29" s="14"/>
      <c r="T29" s="64"/>
      <c r="U29" s="75"/>
      <c r="V29" s="14">
        <f>P29/O29</f>
        <v>3305</v>
      </c>
      <c r="W29" s="75">
        <f>SUM(U29,P29)</f>
        <v>3305</v>
      </c>
      <c r="X29" s="77"/>
      <c r="Y29" s="76">
        <f>SUM(X29,R29)</f>
        <v>617</v>
      </c>
    </row>
    <row r="30" spans="1:25" ht="12.75">
      <c r="A30" s="72">
        <v>17</v>
      </c>
      <c r="B30" s="72">
        <v>10</v>
      </c>
      <c r="C30" s="4" t="s">
        <v>82</v>
      </c>
      <c r="D30" s="4" t="s">
        <v>82</v>
      </c>
      <c r="E30" s="15" t="s">
        <v>46</v>
      </c>
      <c r="F30" s="15" t="s">
        <v>36</v>
      </c>
      <c r="G30" s="37">
        <v>3</v>
      </c>
      <c r="H30" s="37">
        <v>9</v>
      </c>
      <c r="I30" s="24">
        <v>1510</v>
      </c>
      <c r="J30" s="24">
        <v>3537</v>
      </c>
      <c r="K30" s="14">
        <v>286</v>
      </c>
      <c r="L30" s="14">
        <v>655</v>
      </c>
      <c r="M30" s="64">
        <f>(I30/J30*100)-100</f>
        <v>-57.3084534916596</v>
      </c>
      <c r="N30" s="14">
        <f>I30/H30</f>
        <v>167.77777777777777</v>
      </c>
      <c r="O30" s="38">
        <v>9</v>
      </c>
      <c r="P30" s="14">
        <v>2812</v>
      </c>
      <c r="Q30" s="14">
        <v>6424</v>
      </c>
      <c r="R30" s="14">
        <v>608</v>
      </c>
      <c r="S30" s="14">
        <v>1328</v>
      </c>
      <c r="T30" s="64">
        <f>(P30/Q30*100)-100</f>
        <v>-56.2266500622665</v>
      </c>
      <c r="U30" s="75">
        <v>13724</v>
      </c>
      <c r="V30" s="14">
        <f>P30/O30</f>
        <v>312.44444444444446</v>
      </c>
      <c r="W30" s="75">
        <f>SUM(U30,P30)</f>
        <v>16536</v>
      </c>
      <c r="X30" s="75">
        <v>3073</v>
      </c>
      <c r="Y30" s="76">
        <f>SUM(X30,R30)</f>
        <v>3681</v>
      </c>
    </row>
    <row r="31" spans="1:25" ht="12.75">
      <c r="A31" s="72">
        <v>18</v>
      </c>
      <c r="B31" s="72">
        <v>17</v>
      </c>
      <c r="C31" s="99" t="s">
        <v>75</v>
      </c>
      <c r="D31" s="4" t="s">
        <v>76</v>
      </c>
      <c r="E31" s="15" t="s">
        <v>55</v>
      </c>
      <c r="F31" s="15" t="s">
        <v>42</v>
      </c>
      <c r="G31" s="37">
        <v>4</v>
      </c>
      <c r="H31" s="37">
        <v>4</v>
      </c>
      <c r="I31" s="24">
        <v>992</v>
      </c>
      <c r="J31" s="24">
        <v>1430</v>
      </c>
      <c r="K31" s="24">
        <v>174</v>
      </c>
      <c r="L31" s="24">
        <v>255</v>
      </c>
      <c r="M31" s="64">
        <f>(I31/J31*100)-100</f>
        <v>-30.62937062937064</v>
      </c>
      <c r="N31" s="14">
        <f>I31/H31</f>
        <v>248</v>
      </c>
      <c r="O31" s="73">
        <v>4</v>
      </c>
      <c r="P31" s="22">
        <v>1792</v>
      </c>
      <c r="Q31" s="22">
        <v>2210</v>
      </c>
      <c r="R31" s="22">
        <v>341</v>
      </c>
      <c r="S31" s="22">
        <v>414</v>
      </c>
      <c r="T31" s="64">
        <f>(P31/Q31*100)-100</f>
        <v>-18.91402714932127</v>
      </c>
      <c r="U31" s="94">
        <v>7292</v>
      </c>
      <c r="V31" s="14">
        <f>P31/O31</f>
        <v>448</v>
      </c>
      <c r="W31" s="75">
        <f>SUM(U31,P31)</f>
        <v>9084</v>
      </c>
      <c r="X31" s="75">
        <v>1418</v>
      </c>
      <c r="Y31" s="76">
        <f>SUM(X31,R31)</f>
        <v>1759</v>
      </c>
    </row>
    <row r="32" spans="1:25" ht="12.75">
      <c r="A32" s="72">
        <v>19</v>
      </c>
      <c r="B32" s="72">
        <v>16</v>
      </c>
      <c r="C32" s="93" t="s">
        <v>51</v>
      </c>
      <c r="D32" s="93" t="s">
        <v>52</v>
      </c>
      <c r="E32" s="15" t="s">
        <v>46</v>
      </c>
      <c r="F32" s="15" t="s">
        <v>42</v>
      </c>
      <c r="G32" s="37">
        <v>11</v>
      </c>
      <c r="H32" s="37">
        <v>26</v>
      </c>
      <c r="I32" s="14">
        <v>568</v>
      </c>
      <c r="J32" s="14">
        <v>1559</v>
      </c>
      <c r="K32" s="14">
        <v>119</v>
      </c>
      <c r="L32" s="14">
        <v>321</v>
      </c>
      <c r="M32" s="64">
        <f>(I32/J32*100)-100</f>
        <v>-63.566388710712</v>
      </c>
      <c r="N32" s="14">
        <f>I32/H32</f>
        <v>21.846153846153847</v>
      </c>
      <c r="O32" s="37">
        <v>26</v>
      </c>
      <c r="P32" s="14">
        <v>1613</v>
      </c>
      <c r="Q32" s="14">
        <v>2578</v>
      </c>
      <c r="R32" s="14">
        <v>328</v>
      </c>
      <c r="S32" s="14">
        <v>555</v>
      </c>
      <c r="T32" s="64">
        <f>(P32/Q32*100)-100</f>
        <v>-37.43211792086889</v>
      </c>
      <c r="U32" s="100">
        <v>489971</v>
      </c>
      <c r="V32" s="14">
        <f>P32/O32</f>
        <v>62.03846153846154</v>
      </c>
      <c r="W32" s="75">
        <f>SUM(U32,P32)</f>
        <v>491584</v>
      </c>
      <c r="X32" s="75">
        <v>88520</v>
      </c>
      <c r="Y32" s="76">
        <f>SUM(X32,R32)</f>
        <v>88848</v>
      </c>
    </row>
    <row r="33" spans="1:25" ht="13.5" thickBot="1">
      <c r="A33" s="72">
        <v>20</v>
      </c>
      <c r="B33" s="72">
        <v>18</v>
      </c>
      <c r="C33" s="4" t="s">
        <v>68</v>
      </c>
      <c r="D33" s="4" t="s">
        <v>69</v>
      </c>
      <c r="E33" s="15" t="s">
        <v>49</v>
      </c>
      <c r="F33" s="15" t="s">
        <v>48</v>
      </c>
      <c r="G33" s="37">
        <v>19</v>
      </c>
      <c r="H33" s="37">
        <v>14</v>
      </c>
      <c r="I33" s="14">
        <v>340</v>
      </c>
      <c r="J33" s="14">
        <v>707</v>
      </c>
      <c r="K33" s="14">
        <v>111</v>
      </c>
      <c r="L33" s="14">
        <v>146</v>
      </c>
      <c r="M33" s="64">
        <f>(I33/J33*100)-100</f>
        <v>-51.909476661951906</v>
      </c>
      <c r="N33" s="14">
        <f>I33/H33</f>
        <v>24.285714285714285</v>
      </c>
      <c r="O33" s="73">
        <v>14</v>
      </c>
      <c r="P33" s="14">
        <v>1004</v>
      </c>
      <c r="Q33" s="14">
        <v>2154</v>
      </c>
      <c r="R33" s="14">
        <v>244</v>
      </c>
      <c r="S33" s="14">
        <v>492</v>
      </c>
      <c r="T33" s="64">
        <f>(P33/Q33*100)-100</f>
        <v>-53.38904363974002</v>
      </c>
      <c r="U33" s="87">
        <v>201926</v>
      </c>
      <c r="V33" s="14">
        <f>P33/O33</f>
        <v>71.71428571428571</v>
      </c>
      <c r="W33" s="75">
        <f>SUM(U33,P33)</f>
        <v>202930</v>
      </c>
      <c r="X33" s="87">
        <v>44062</v>
      </c>
      <c r="Y33" s="76">
        <f>SUM(X33,R33)</f>
        <v>44306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205</v>
      </c>
      <c r="I34" s="31">
        <f>SUM(I14:I33)</f>
        <v>75942</v>
      </c>
      <c r="J34" s="31">
        <v>232940</v>
      </c>
      <c r="K34" s="31">
        <f>SUM(K14:K33)</f>
        <v>14757</v>
      </c>
      <c r="L34" s="31">
        <v>44683</v>
      </c>
      <c r="M34" s="68">
        <f>(I34/J34*100)-100</f>
        <v>-67.39847170945308</v>
      </c>
      <c r="N34" s="32">
        <f>I34/H34</f>
        <v>370.44878048780487</v>
      </c>
      <c r="O34" s="34">
        <f>SUM(O14:O33)</f>
        <v>205</v>
      </c>
      <c r="P34" s="31">
        <f>SUM(P14:P33)</f>
        <v>151499</v>
      </c>
      <c r="Q34" s="31">
        <v>348995</v>
      </c>
      <c r="R34" s="31">
        <f>SUM(R14:R33)</f>
        <v>32400</v>
      </c>
      <c r="S34" s="31">
        <v>70166</v>
      </c>
      <c r="T34" s="68">
        <f>(P34/Q34*100)-100</f>
        <v>-56.58992249172624</v>
      </c>
      <c r="U34" s="78">
        <f>SUM(U14:U33)</f>
        <v>1587491</v>
      </c>
      <c r="V34" s="90">
        <f>P34/O34</f>
        <v>739.0195121951219</v>
      </c>
      <c r="W34" s="92">
        <f>SUM(U34,P34)</f>
        <v>1738990</v>
      </c>
      <c r="X34" s="91">
        <f>SUM(X14:X33)</f>
        <v>314796</v>
      </c>
      <c r="Y34" s="35">
        <f>SUM(Y14:Y33)</f>
        <v>347196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22 - Feb</v>
      </c>
      <c r="L4" s="20"/>
      <c r="M4" s="62" t="str">
        <f>'WEEKLY COMPETITIVE REPORT'!M4</f>
        <v>24 -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21 - Feb</v>
      </c>
      <c r="L5" s="7"/>
      <c r="M5" s="63" t="str">
        <f>'WEEKLY COMPETITIVE REPORT'!M5</f>
        <v>27 -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41333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WRECK-IT RALPH</v>
      </c>
      <c r="D14" s="4" t="str">
        <f>'WEEKLY COMPETITIVE REPORT'!D14</f>
        <v>RAZBIJAČ RALPH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2</v>
      </c>
      <c r="H14" s="37">
        <f>'WEEKLY COMPETITIVE REPORT'!H14</f>
        <v>14</v>
      </c>
      <c r="I14" s="14">
        <f>'WEEKLY COMPETITIVE REPORT'!I14/Y4</f>
        <v>15245.098039215685</v>
      </c>
      <c r="J14" s="14">
        <f>'WEEKLY COMPETITIVE REPORT'!J14/Y4</f>
        <v>18569.157392686804</v>
      </c>
      <c r="K14" s="22">
        <f>'WEEKLY COMPETITIVE REPORT'!K14</f>
        <v>2331</v>
      </c>
      <c r="L14" s="22">
        <f>'WEEKLY COMPETITIVE REPORT'!L14</f>
        <v>3051</v>
      </c>
      <c r="M14" s="64">
        <f>'WEEKLY COMPETITIVE REPORT'!M14</f>
        <v>-17.900970319634695</v>
      </c>
      <c r="N14" s="14">
        <f aca="true" t="shared" si="0" ref="N14:N20">I14/H14</f>
        <v>1088.9355742296918</v>
      </c>
      <c r="O14" s="37">
        <f>'WEEKLY COMPETITIVE REPORT'!O14</f>
        <v>14</v>
      </c>
      <c r="P14" s="14">
        <f>'WEEKLY COMPETITIVE REPORT'!P14/Y4</f>
        <v>34032.85638579756</v>
      </c>
      <c r="Q14" s="14">
        <f>'WEEKLY COMPETITIVE REPORT'!Q14/Y4</f>
        <v>35963.169051404344</v>
      </c>
      <c r="R14" s="22">
        <f>'WEEKLY COMPETITIVE REPORT'!R14</f>
        <v>5838</v>
      </c>
      <c r="S14" s="22">
        <f>'WEEKLY COMPETITIVE REPORT'!S14</f>
        <v>7058</v>
      </c>
      <c r="T14" s="64">
        <f>'WEEKLY COMPETITIVE REPORT'!T14</f>
        <v>-5.367470989132443</v>
      </c>
      <c r="U14" s="14">
        <f>'WEEKLY COMPETITIVE REPORT'!U14/Y4</f>
        <v>44944.356120826706</v>
      </c>
      <c r="V14" s="14">
        <f aca="true" t="shared" si="1" ref="V14:V20">P14/O14</f>
        <v>2430.918313271254</v>
      </c>
      <c r="W14" s="25">
        <f aca="true" t="shared" si="2" ref="W14:W20">P14+U14</f>
        <v>78977.21250662426</v>
      </c>
      <c r="X14" s="22">
        <f>'WEEKLY COMPETITIVE REPORT'!X14</f>
        <v>8449</v>
      </c>
      <c r="Y14" s="56">
        <f>'WEEKLY COMPETITIVE REPORT'!Y14</f>
        <v>14287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A GOOD DAY TO DIE HARD</v>
      </c>
      <c r="D15" s="4" t="str">
        <f>'WEEKLY COMPETITIVE REPORT'!D15</f>
        <v>UMRI POKONČNO: DOBER DAN ZA SMRT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11</v>
      </c>
      <c r="I15" s="14">
        <f>'WEEKLY COMPETITIVE REPORT'!I15/Y4</f>
        <v>19183.889772125065</v>
      </c>
      <c r="J15" s="14">
        <f>'WEEKLY COMPETITIVE REPORT'!J15/Y4</f>
        <v>40606.78325384208</v>
      </c>
      <c r="K15" s="22">
        <f>'WEEKLY COMPETITIVE REPORT'!K15</f>
        <v>2780</v>
      </c>
      <c r="L15" s="22">
        <f>'WEEKLY COMPETITIVE REPORT'!L15</f>
        <v>5949</v>
      </c>
      <c r="M15" s="64">
        <f>'WEEKLY COMPETITIVE REPORT'!M15</f>
        <v>-52.75693311582382</v>
      </c>
      <c r="N15" s="14">
        <f t="shared" si="0"/>
        <v>1743.9899792840968</v>
      </c>
      <c r="O15" s="37">
        <f>'WEEKLY COMPETITIVE REPORT'!O15</f>
        <v>11</v>
      </c>
      <c r="P15" s="14">
        <f>'WEEKLY COMPETITIVE REPORT'!P15/Y4</f>
        <v>33494.96555378908</v>
      </c>
      <c r="Q15" s="14">
        <f>'WEEKLY COMPETITIVE REPORT'!Q15/Y4</f>
        <v>66380.49814520402</v>
      </c>
      <c r="R15" s="22">
        <f>'WEEKLY COMPETITIVE REPORT'!R15</f>
        <v>5364</v>
      </c>
      <c r="S15" s="22">
        <f>'WEEKLY COMPETITIVE REPORT'!S15</f>
        <v>10796</v>
      </c>
      <c r="T15" s="64">
        <f>'WEEKLY COMPETITIVE REPORT'!T15</f>
        <v>-49.5409548139869</v>
      </c>
      <c r="U15" s="14">
        <f>'WEEKLY COMPETITIVE REPORT'!U15/Y4</f>
        <v>68018.01801801802</v>
      </c>
      <c r="V15" s="14">
        <f t="shared" si="1"/>
        <v>3044.9968685262797</v>
      </c>
      <c r="W15" s="25">
        <f t="shared" si="2"/>
        <v>101512.9835718071</v>
      </c>
      <c r="X15" s="22">
        <f>'WEEKLY COMPETITIVE REPORT'!X15</f>
        <v>11143</v>
      </c>
      <c r="Y15" s="56">
        <f>'WEEKLY COMPETITIVE REPORT'!Y15</f>
        <v>16507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MAMA</v>
      </c>
      <c r="D16" s="4" t="str">
        <f>'WEEKLY COMPETITIVE REPORT'!D16</f>
        <v>MAMA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7</v>
      </c>
      <c r="I16" s="14">
        <f>'WEEKLY COMPETITIVE REPORT'!I16/Y4</f>
        <v>10355.060943296237</v>
      </c>
      <c r="J16" s="14">
        <f>'WEEKLY COMPETITIVE REPORT'!J16/Y4</f>
        <v>0</v>
      </c>
      <c r="K16" s="22">
        <f>'WEEKLY COMPETITIVE REPORT'!K16</f>
        <v>1516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1479.294420470891</v>
      </c>
      <c r="O16" s="37">
        <f>'WEEKLY COMPETITIVE REPORT'!O16</f>
        <v>7</v>
      </c>
      <c r="P16" s="14">
        <f>'WEEKLY COMPETITIVE REPORT'!P16/Y4</f>
        <v>21242.71330153683</v>
      </c>
      <c r="Q16" s="14">
        <f>'WEEKLY COMPETITIVE REPORT'!Q16/Y4</f>
        <v>0</v>
      </c>
      <c r="R16" s="22">
        <f>'WEEKLY COMPETITIVE REPORT'!R16</f>
        <v>3552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3034.673328790976</v>
      </c>
      <c r="W16" s="25">
        <f t="shared" si="2"/>
        <v>21242.71330153683</v>
      </c>
      <c r="X16" s="22">
        <f>'WEEKLY COMPETITIVE REPORT'!X16</f>
        <v>0</v>
      </c>
      <c r="Y16" s="56">
        <f>'WEEKLY COMPETITIVE REPORT'!Y16</f>
        <v>3552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MOVIE 43</v>
      </c>
      <c r="D17" s="4" t="str">
        <f>'WEEKLY COMPETITIVE REPORT'!D17</f>
        <v>FILM 43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5</v>
      </c>
      <c r="H17" s="37">
        <f>'WEEKLY COMPETITIVE REPORT'!H17</f>
        <v>8</v>
      </c>
      <c r="I17" s="14">
        <f>'WEEKLY COMPETITIVE REPORT'!I17/Y4</f>
        <v>6902.490726020137</v>
      </c>
      <c r="J17" s="14">
        <f>'WEEKLY COMPETITIVE REPORT'!J17/Y4</f>
        <v>11593.799682034976</v>
      </c>
      <c r="K17" s="22">
        <f>'WEEKLY COMPETITIVE REPORT'!K17</f>
        <v>1040</v>
      </c>
      <c r="L17" s="22">
        <f>'WEEKLY COMPETITIVE REPORT'!L17</f>
        <v>1669</v>
      </c>
      <c r="M17" s="64">
        <f>'WEEKLY COMPETITIVE REPORT'!M17</f>
        <v>-40.463946977488284</v>
      </c>
      <c r="N17" s="14">
        <f t="shared" si="0"/>
        <v>862.8113407525171</v>
      </c>
      <c r="O17" s="37">
        <f>'WEEKLY COMPETITIVE REPORT'!O17</f>
        <v>8</v>
      </c>
      <c r="P17" s="14">
        <f>'WEEKLY COMPETITIVE REPORT'!P17/Y4</f>
        <v>13510.86380498145</v>
      </c>
      <c r="Q17" s="14">
        <f>'WEEKLY COMPETITIVE REPORT'!Q17/Y4</f>
        <v>20455.749867514573</v>
      </c>
      <c r="R17" s="22">
        <f>'WEEKLY COMPETITIVE REPORT'!R17</f>
        <v>2205</v>
      </c>
      <c r="S17" s="22">
        <f>'WEEKLY COMPETITIVE REPORT'!S17</f>
        <v>3306</v>
      </c>
      <c r="T17" s="64">
        <f>'WEEKLY COMPETITIVE REPORT'!T17</f>
        <v>-33.95077720207253</v>
      </c>
      <c r="U17" s="14">
        <f>'WEEKLY COMPETITIVE REPORT'!U17/Y4</f>
        <v>106993.90567037626</v>
      </c>
      <c r="V17" s="14">
        <f t="shared" si="1"/>
        <v>1688.8579756226814</v>
      </c>
      <c r="W17" s="25">
        <f t="shared" si="2"/>
        <v>120504.76947535771</v>
      </c>
      <c r="X17" s="22">
        <f>'WEEKLY COMPETITIVE REPORT'!X17</f>
        <v>17124</v>
      </c>
      <c r="Y17" s="56">
        <f>'WEEKLY COMPETITIVE REPORT'!Y17</f>
        <v>19329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HANSEL &amp; GRETEL: WITCH HUNTERS</v>
      </c>
      <c r="D18" s="4" t="str">
        <f>'WEEKLY COMPETITIVE REPORT'!D18</f>
        <v>LOVCA NA ČAROVNICE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4</v>
      </c>
      <c r="H18" s="37">
        <f>'WEEKLY COMPETITIVE REPORT'!H18</f>
        <v>10</v>
      </c>
      <c r="I18" s="14">
        <f>'WEEKLY COMPETITIVE REPORT'!I18/Y4</f>
        <v>7041.600423953365</v>
      </c>
      <c r="J18" s="14">
        <f>'WEEKLY COMPETITIVE REPORT'!J18/Y4</f>
        <v>11886.592474827768</v>
      </c>
      <c r="K18" s="22">
        <f>'WEEKLY COMPETITIVE REPORT'!K18</f>
        <v>1063</v>
      </c>
      <c r="L18" s="22">
        <f>'WEEKLY COMPETITIVE REPORT'!L18</f>
        <v>1732</v>
      </c>
      <c r="M18" s="64">
        <f>'WEEKLY COMPETITIVE REPORT'!M18</f>
        <v>-40.76014266607223</v>
      </c>
      <c r="N18" s="14">
        <f t="shared" si="0"/>
        <v>704.1600423953365</v>
      </c>
      <c r="O18" s="37">
        <f>'WEEKLY COMPETITIVE REPORT'!O18</f>
        <v>10</v>
      </c>
      <c r="P18" s="14">
        <f>'WEEKLY COMPETITIVE REPORT'!P18/Y4</f>
        <v>13392.951775304717</v>
      </c>
      <c r="Q18" s="14">
        <f>'WEEKLY COMPETITIVE REPORT'!Q18/Y4</f>
        <v>19984.101748807632</v>
      </c>
      <c r="R18" s="22">
        <f>'WEEKLY COMPETITIVE REPORT'!R18</f>
        <v>2282</v>
      </c>
      <c r="S18" s="22">
        <f>'WEEKLY COMPETITIVE REPORT'!S18</f>
        <v>3387</v>
      </c>
      <c r="T18" s="64">
        <f>'WEEKLY COMPETITIVE REPORT'!T18</f>
        <v>-32.98196764783877</v>
      </c>
      <c r="U18" s="14">
        <f>'WEEKLY COMPETITIVE REPORT'!U18/Y4</f>
        <v>62368.839427662955</v>
      </c>
      <c r="V18" s="14">
        <f t="shared" si="1"/>
        <v>1339.2951775304716</v>
      </c>
      <c r="W18" s="25">
        <f t="shared" si="2"/>
        <v>75761.79120296767</v>
      </c>
      <c r="X18" s="22">
        <f>'WEEKLY COMPETITIVE REPORT'!X18</f>
        <v>10137</v>
      </c>
      <c r="Y18" s="56">
        <f>'WEEKLY COMPETITIVE REPORT'!Y18</f>
        <v>12419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IDENTITY THIEF</v>
      </c>
      <c r="D19" s="4" t="str">
        <f>'WEEKLY COMPETITIVE REPORT'!D19</f>
        <v>TATICA IDENTITETE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3</v>
      </c>
      <c r="H19" s="37">
        <f>'WEEKLY COMPETITIVE REPORT'!H19</f>
        <v>7</v>
      </c>
      <c r="I19" s="14">
        <f>'WEEKLY COMPETITIVE REPORT'!I19/Y4</f>
        <v>6875.993640699523</v>
      </c>
      <c r="J19" s="14">
        <f>'WEEKLY COMPETITIVE REPORT'!J19/Y4</f>
        <v>11255.961844197138</v>
      </c>
      <c r="K19" s="22">
        <f>'WEEKLY COMPETITIVE REPORT'!K19</f>
        <v>1002</v>
      </c>
      <c r="L19" s="22">
        <f>'WEEKLY COMPETITIVE REPORT'!L19</f>
        <v>1619</v>
      </c>
      <c r="M19" s="64">
        <f>'WEEKLY COMPETITIVE REPORT'!M19</f>
        <v>-38.91242937853108</v>
      </c>
      <c r="N19" s="14">
        <f t="shared" si="0"/>
        <v>982.2848058142175</v>
      </c>
      <c r="O19" s="37">
        <f>'WEEKLY COMPETITIVE REPORT'!O19</f>
        <v>7</v>
      </c>
      <c r="P19" s="14">
        <f>'WEEKLY COMPETITIVE REPORT'!P19/Y4</f>
        <v>13067.037625861154</v>
      </c>
      <c r="Q19" s="14">
        <f>'WEEKLY COMPETITIVE REPORT'!Q19/Y4</f>
        <v>20088.76523582406</v>
      </c>
      <c r="R19" s="22">
        <f>'WEEKLY COMPETITIVE REPORT'!R19</f>
        <v>2187</v>
      </c>
      <c r="S19" s="22">
        <f>'WEEKLY COMPETITIVE REPORT'!S19</f>
        <v>3275</v>
      </c>
      <c r="T19" s="64">
        <f>'WEEKLY COMPETITIVE REPORT'!T19</f>
        <v>-34.95350524302579</v>
      </c>
      <c r="U19" s="14">
        <f>'WEEKLY COMPETITIVE REPORT'!U19/Y4</f>
        <v>37954.42501324854</v>
      </c>
      <c r="V19" s="14">
        <f t="shared" si="1"/>
        <v>1866.7196608373076</v>
      </c>
      <c r="W19" s="25">
        <f t="shared" si="2"/>
        <v>51021.4626391097</v>
      </c>
      <c r="X19" s="22">
        <f>'WEEKLY COMPETITIVE REPORT'!X19</f>
        <v>6044</v>
      </c>
      <c r="Y19" s="56">
        <f>'WEEKLY COMPETITIVE REPORT'!Y19</f>
        <v>8231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DJANGO UNCHAINED</v>
      </c>
      <c r="D20" s="4" t="str">
        <f>'WEEKLY COMPETITIVE REPORT'!D20</f>
        <v>DJANGO BREZ OKOVOV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6</v>
      </c>
      <c r="H20" s="37">
        <f>'WEEKLY COMPETITIVE REPORT'!H20</f>
        <v>13</v>
      </c>
      <c r="I20" s="14">
        <f>'WEEKLY COMPETITIVE REPORT'!I20/Y4</f>
        <v>4581.346051934287</v>
      </c>
      <c r="J20" s="14">
        <f>'WEEKLY COMPETITIVE REPORT'!J20/Y4</f>
        <v>6844.197138314785</v>
      </c>
      <c r="K20" s="22">
        <f>'WEEKLY COMPETITIVE REPORT'!K20</f>
        <v>617</v>
      </c>
      <c r="L20" s="22">
        <f>'WEEKLY COMPETITIVE REPORT'!L20</f>
        <v>897</v>
      </c>
      <c r="M20" s="64">
        <f>'WEEKLY COMPETITIVE REPORT'!M20</f>
        <v>-33.06233062330624</v>
      </c>
      <c r="N20" s="14">
        <f t="shared" si="0"/>
        <v>352.4112347641759</v>
      </c>
      <c r="O20" s="37">
        <f>'WEEKLY COMPETITIVE REPORT'!O20</f>
        <v>13</v>
      </c>
      <c r="P20" s="14">
        <f>'WEEKLY COMPETITIVE REPORT'!P20/Y4</f>
        <v>9096.449390567037</v>
      </c>
      <c r="Q20" s="14">
        <f>'WEEKLY COMPETITIVE REPORT'!Q20/Y4</f>
        <v>11597.774244833068</v>
      </c>
      <c r="R20" s="22">
        <f>'WEEKLY COMPETITIVE REPORT'!R20</f>
        <v>1384</v>
      </c>
      <c r="S20" s="22">
        <f>'WEEKLY COMPETITIVE REPORT'!S20</f>
        <v>1690</v>
      </c>
      <c r="T20" s="64">
        <f>'WEEKLY COMPETITIVE REPORT'!T20</f>
        <v>-21.567283527530265</v>
      </c>
      <c r="U20" s="14">
        <f>'WEEKLY COMPETITIVE REPORT'!U20/Y4</f>
        <v>142768.94541600422</v>
      </c>
      <c r="V20" s="14">
        <f t="shared" si="1"/>
        <v>699.7268761974644</v>
      </c>
      <c r="W20" s="25">
        <f t="shared" si="2"/>
        <v>151865.39480657125</v>
      </c>
      <c r="X20" s="22">
        <f>'WEEKLY COMPETITIVE REPORT'!X20</f>
        <v>21838</v>
      </c>
      <c r="Y20" s="56">
        <f>'WEEKLY COMPETITIVE REPORT'!Y20</f>
        <v>23222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LIFE OF PI</v>
      </c>
      <c r="D21" s="4" t="str">
        <f>'WEEKLY COMPETITIVE REPORT'!D21</f>
        <v>PIJEVO ŽIVLJENJE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10</v>
      </c>
      <c r="H21" s="37">
        <f>'WEEKLY COMPETITIVE REPORT'!H21</f>
        <v>16</v>
      </c>
      <c r="I21" s="14">
        <f>'WEEKLY COMPETITIVE REPORT'!I21/Y4</f>
        <v>3296.2374138844725</v>
      </c>
      <c r="J21" s="14">
        <f>'WEEKLY COMPETITIVE REPORT'!J21/Y4</f>
        <v>9032.856385797562</v>
      </c>
      <c r="K21" s="22">
        <f>'WEEKLY COMPETITIVE REPORT'!K21</f>
        <v>460</v>
      </c>
      <c r="L21" s="22">
        <f>'WEEKLY COMPETITIVE REPORT'!L21</f>
        <v>1285</v>
      </c>
      <c r="M21" s="64">
        <f>'WEEKLY COMPETITIVE REPORT'!M21</f>
        <v>-63.50836022293928</v>
      </c>
      <c r="N21" s="14">
        <f aca="true" t="shared" si="3" ref="N21:N33">I21/H21</f>
        <v>206.01483836777953</v>
      </c>
      <c r="O21" s="37">
        <f>'WEEKLY COMPETITIVE REPORT'!O21</f>
        <v>16</v>
      </c>
      <c r="P21" s="14">
        <f>'WEEKLY COMPETITIVE REPORT'!P21/Y4</f>
        <v>8961.314255431902</v>
      </c>
      <c r="Q21" s="14">
        <f>'WEEKLY COMPETITIVE REPORT'!Q21/Y4</f>
        <v>10414.67938526762</v>
      </c>
      <c r="R21" s="22">
        <f>'WEEKLY COMPETITIVE REPORT'!R21</f>
        <v>1288</v>
      </c>
      <c r="S21" s="22">
        <f>'WEEKLY COMPETITIVE REPORT'!S21</f>
        <v>1545</v>
      </c>
      <c r="T21" s="64">
        <f>'WEEKLY COMPETITIVE REPORT'!T21</f>
        <v>-13.954967561378965</v>
      </c>
      <c r="U21" s="14">
        <f>'WEEKLY COMPETITIVE REPORT'!U21/Y4</f>
        <v>253092.20985691572</v>
      </c>
      <c r="V21" s="14">
        <f aca="true" t="shared" si="4" ref="V21:V33">P21/O21</f>
        <v>560.0821409644939</v>
      </c>
      <c r="W21" s="25">
        <f aca="true" t="shared" si="5" ref="W21:W33">P21+U21</f>
        <v>262053.52411234763</v>
      </c>
      <c r="X21" s="22">
        <f>'WEEKLY COMPETITIVE REPORT'!X21</f>
        <v>34595</v>
      </c>
      <c r="Y21" s="56">
        <f>'WEEKLY COMPETITIVE REPORT'!Y21</f>
        <v>35883</v>
      </c>
    </row>
    <row r="22" spans="1:25" ht="12.75">
      <c r="A22" s="50">
        <v>9</v>
      </c>
      <c r="B22" s="4">
        <f>'WEEKLY COMPETITIVE REPORT'!B22</f>
        <v>13</v>
      </c>
      <c r="C22" s="4" t="str">
        <f>'WEEKLY COMPETITIVE REPORT'!C22</f>
        <v>LINCOLN</v>
      </c>
      <c r="D22" s="4" t="str">
        <f>'WEEKLY COMPETITIVE REPORT'!D22</f>
        <v>LINCOLN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5</v>
      </c>
      <c r="H22" s="37">
        <f>'WEEKLY COMPETITIVE REPORT'!H22</f>
        <v>2</v>
      </c>
      <c r="I22" s="14">
        <f>'WEEKLY COMPETITIVE REPORT'!I22/Y4</f>
        <v>3127.980922098569</v>
      </c>
      <c r="J22" s="14">
        <f>'WEEKLY COMPETITIVE REPORT'!J22/Y4</f>
        <v>3574.4568097509273</v>
      </c>
      <c r="K22" s="22">
        <f>'WEEKLY COMPETITIVE REPORT'!K22</f>
        <v>413</v>
      </c>
      <c r="L22" s="22">
        <f>'WEEKLY COMPETITIVE REPORT'!L22</f>
        <v>444</v>
      </c>
      <c r="M22" s="64">
        <f>'WEEKLY COMPETITIVE REPORT'!M22</f>
        <v>-12.490733876945882</v>
      </c>
      <c r="N22" s="14">
        <f t="shared" si="3"/>
        <v>1563.9904610492845</v>
      </c>
      <c r="O22" s="37">
        <f>'WEEKLY COMPETITIVE REPORT'!O22</f>
        <v>2</v>
      </c>
      <c r="P22" s="14">
        <f>'WEEKLY COMPETITIVE REPORT'!P22/Y4</f>
        <v>6701.112877583466</v>
      </c>
      <c r="Q22" s="14">
        <f>'WEEKLY COMPETITIVE REPORT'!Q22/Y4</f>
        <v>5626.656067832539</v>
      </c>
      <c r="R22" s="22">
        <f>'WEEKLY COMPETITIVE REPORT'!R22</f>
        <v>947</v>
      </c>
      <c r="S22" s="22">
        <f>'WEEKLY COMPETITIVE REPORT'!S22</f>
        <v>739</v>
      </c>
      <c r="T22" s="64">
        <f>'WEEKLY COMPETITIVE REPORT'!T22</f>
        <v>19.09583235224865</v>
      </c>
      <c r="U22" s="14">
        <f>'WEEKLY COMPETITIVE REPORT'!U22/Y4</f>
        <v>29067.302596714362</v>
      </c>
      <c r="V22" s="14">
        <f t="shared" si="4"/>
        <v>3350.556438791733</v>
      </c>
      <c r="W22" s="25">
        <f t="shared" si="5"/>
        <v>35768.41547429783</v>
      </c>
      <c r="X22" s="22">
        <f>'WEEKLY COMPETITIVE REPORT'!X22</f>
        <v>3899</v>
      </c>
      <c r="Y22" s="56">
        <f>'WEEKLY COMPETITIVE REPORT'!Y22</f>
        <v>4846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BEAUTIFUL CREATURES</v>
      </c>
      <c r="D23" s="4" t="str">
        <f>'WEEKLY COMPETITIVE REPORT'!D23</f>
        <v>ČUDOVITA BITJA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2</v>
      </c>
      <c r="H23" s="37">
        <f>'WEEKLY COMPETITIVE REPORT'!H23</f>
        <v>9</v>
      </c>
      <c r="I23" s="14">
        <f>'WEEKLY COMPETITIVE REPORT'!I23/Y4</f>
        <v>3290.93799682035</v>
      </c>
      <c r="J23" s="14">
        <f>'WEEKLY COMPETITIVE REPORT'!J23/Y4</f>
        <v>6690.5140434552195</v>
      </c>
      <c r="K23" s="22">
        <f>'WEEKLY COMPETITIVE REPORT'!K23</f>
        <v>472</v>
      </c>
      <c r="L23" s="22">
        <f>'WEEKLY COMPETITIVE REPORT'!L23</f>
        <v>945</v>
      </c>
      <c r="M23" s="64">
        <f>'WEEKLY COMPETITIVE REPORT'!M23</f>
        <v>-50.81188118811881</v>
      </c>
      <c r="N23" s="14">
        <f t="shared" si="3"/>
        <v>365.6597774244833</v>
      </c>
      <c r="O23" s="37">
        <f>'WEEKLY COMPETITIVE REPORT'!O23</f>
        <v>9</v>
      </c>
      <c r="P23" s="14">
        <f>'WEEKLY COMPETITIVE REPORT'!P23/Y4</f>
        <v>6400.370959194488</v>
      </c>
      <c r="Q23" s="14">
        <f>'WEEKLY COMPETITIVE REPORT'!Q23/Y4</f>
        <v>13207.472178060412</v>
      </c>
      <c r="R23" s="22">
        <f>'WEEKLY COMPETITIVE REPORT'!R23</f>
        <v>1045</v>
      </c>
      <c r="S23" s="22">
        <f>'WEEKLY COMPETITIVE REPORT'!S23</f>
        <v>2176</v>
      </c>
      <c r="T23" s="64">
        <f>'WEEKLY COMPETITIVE REPORT'!T23</f>
        <v>-51.53977329722139</v>
      </c>
      <c r="U23" s="14">
        <f>'WEEKLY COMPETITIVE REPORT'!U23/Y4</f>
        <v>13207.472178060412</v>
      </c>
      <c r="V23" s="14">
        <f t="shared" si="4"/>
        <v>711.1523287993875</v>
      </c>
      <c r="W23" s="25">
        <f t="shared" si="5"/>
        <v>19607.843137254902</v>
      </c>
      <c r="X23" s="22">
        <f>'WEEKLY COMPETITIVE REPORT'!X23</f>
        <v>2176</v>
      </c>
      <c r="Y23" s="56">
        <f>'WEEKLY COMPETITIVE REPORT'!Y23</f>
        <v>3221</v>
      </c>
    </row>
    <row r="24" spans="1:25" ht="12.75">
      <c r="A24" s="50">
        <v>11</v>
      </c>
      <c r="B24" s="4">
        <f>'WEEKLY COMPETITIVE REPORT'!B24</f>
        <v>14</v>
      </c>
      <c r="C24" s="4" t="str">
        <f>'WEEKLY COMPETITIVE REPORT'!C24</f>
        <v>SAMMY'S ADVENTURES 2</v>
      </c>
      <c r="D24" s="4" t="str">
        <f>'WEEKLY COMPETITIVE REPORT'!D24</f>
        <v>SAMOVA PUSTOLOVŠČINA 2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8</v>
      </c>
      <c r="H24" s="37">
        <f>'WEEKLY COMPETITIVE REPORT'!H24</f>
        <v>15</v>
      </c>
      <c r="I24" s="14">
        <f>'WEEKLY COMPETITIVE REPORT'!I24/Y4</f>
        <v>2918.6539480657125</v>
      </c>
      <c r="J24" s="14">
        <f>'WEEKLY COMPETITIVE REPORT'!J24/Y4</f>
        <v>2405.9353471118175</v>
      </c>
      <c r="K24" s="22">
        <f>'WEEKLY COMPETITIVE REPORT'!K24</f>
        <v>431</v>
      </c>
      <c r="L24" s="22">
        <f>'WEEKLY COMPETITIVE REPORT'!L24</f>
        <v>348</v>
      </c>
      <c r="M24" s="64">
        <f>'WEEKLY COMPETITIVE REPORT'!M24</f>
        <v>21.310572687224678</v>
      </c>
      <c r="N24" s="14">
        <f t="shared" si="3"/>
        <v>194.5769298710475</v>
      </c>
      <c r="O24" s="37">
        <f>'WEEKLY COMPETITIVE REPORT'!O24</f>
        <v>15</v>
      </c>
      <c r="P24" s="14">
        <f>'WEEKLY COMPETITIVE REPORT'!P24/Y4</f>
        <v>5940.646528881823</v>
      </c>
      <c r="Q24" s="14">
        <f>'WEEKLY COMPETITIVE REPORT'!Q24/Y4</f>
        <v>4837.04292527822</v>
      </c>
      <c r="R24" s="22">
        <f>'WEEKLY COMPETITIVE REPORT'!R24</f>
        <v>897</v>
      </c>
      <c r="S24" s="22">
        <f>'WEEKLY COMPETITIVE REPORT'!S24</f>
        <v>822</v>
      </c>
      <c r="T24" s="64">
        <f>'WEEKLY COMPETITIVE REPORT'!T24</f>
        <v>22.815666940564228</v>
      </c>
      <c r="U24" s="14">
        <f>'WEEKLY COMPETITIVE REPORT'!U24/Y4</f>
        <v>122382.08797032326</v>
      </c>
      <c r="V24" s="14">
        <f t="shared" si="4"/>
        <v>396.04310192545483</v>
      </c>
      <c r="W24" s="25">
        <f t="shared" si="5"/>
        <v>128322.7344992051</v>
      </c>
      <c r="X24" s="22">
        <f>'WEEKLY COMPETITIVE REPORT'!X24</f>
        <v>18817</v>
      </c>
      <c r="Y24" s="56">
        <f>'WEEKLY COMPETITIVE REPORT'!Y24</f>
        <v>19714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ANNA KARENINA</v>
      </c>
      <c r="D25" s="4" t="str">
        <f>'WEEKLY COMPETITIVE REPORT'!D25</f>
        <v>ANA KARENINA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7</v>
      </c>
      <c r="H25" s="37">
        <f>'WEEKLY COMPETITIVE REPORT'!H25</f>
        <v>14</v>
      </c>
      <c r="I25" s="14">
        <f>'WEEKLY COMPETITIVE REPORT'!I25/Y4</f>
        <v>3271.0651828298887</v>
      </c>
      <c r="J25" s="14">
        <f>'WEEKLY COMPETITIVE REPORT'!J25/Y4</f>
        <v>5608.108108108108</v>
      </c>
      <c r="K25" s="22">
        <f>'WEEKLY COMPETITIVE REPORT'!K25</f>
        <v>488</v>
      </c>
      <c r="L25" s="22">
        <f>'WEEKLY COMPETITIVE REPORT'!L25</f>
        <v>924</v>
      </c>
      <c r="M25" s="64">
        <f>'WEEKLY COMPETITIVE REPORT'!M25</f>
        <v>-41.67257264351524</v>
      </c>
      <c r="N25" s="14">
        <f t="shared" si="3"/>
        <v>233.64751305927777</v>
      </c>
      <c r="O25" s="37">
        <f>'WEEKLY COMPETITIVE REPORT'!O25</f>
        <v>14</v>
      </c>
      <c r="P25" s="14">
        <f>'WEEKLY COMPETITIVE REPORT'!P25/Y4</f>
        <v>5765.7657657657655</v>
      </c>
      <c r="Q25" s="14">
        <f>'WEEKLY COMPETITIVE REPORT'!Q25/Y4</f>
        <v>8445.945945945945</v>
      </c>
      <c r="R25" s="22">
        <f>'WEEKLY COMPETITIVE REPORT'!R25</f>
        <v>887</v>
      </c>
      <c r="S25" s="22">
        <f>'WEEKLY COMPETITIVE REPORT'!S25</f>
        <v>1407</v>
      </c>
      <c r="T25" s="64">
        <f>'WEEKLY COMPETITIVE REPORT'!T25</f>
        <v>-31.733333333333334</v>
      </c>
      <c r="U25" s="14">
        <f>'WEEKLY COMPETITIVE REPORT'!U25/Y4</f>
        <v>130964.49390567037</v>
      </c>
      <c r="V25" s="14">
        <f t="shared" si="4"/>
        <v>411.84041184041183</v>
      </c>
      <c r="W25" s="25">
        <f t="shared" si="5"/>
        <v>136730.25967143613</v>
      </c>
      <c r="X25" s="22">
        <f>'WEEKLY COMPETITIVE REPORT'!X25</f>
        <v>20342</v>
      </c>
      <c r="Y25" s="56">
        <f>'WEEKLY COMPETITIVE REPORT'!Y25</f>
        <v>21229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LES MISERABLES</v>
      </c>
      <c r="D26" s="4" t="str">
        <f>'WEEKLY COMPETITIVE REPORT'!D26</f>
        <v>NESREČNIKI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4</v>
      </c>
      <c r="H26" s="37">
        <f>'WEEKLY COMPETITIVE REPORT'!H26</f>
        <v>13</v>
      </c>
      <c r="I26" s="14">
        <f>'WEEKLY COMPETITIVE REPORT'!I26/Y4</f>
        <v>2721.2506624271327</v>
      </c>
      <c r="J26" s="14">
        <f>'WEEKLY COMPETITIVE REPORT'!J26/Y4</f>
        <v>4573.396926338102</v>
      </c>
      <c r="K26" s="22">
        <f>'WEEKLY COMPETITIVE REPORT'!K26</f>
        <v>386</v>
      </c>
      <c r="L26" s="22">
        <f>'WEEKLY COMPETITIVE REPORT'!L26</f>
        <v>639</v>
      </c>
      <c r="M26" s="64">
        <f>'WEEKLY COMPETITIVE REPORT'!M26</f>
        <v>-40.49826187717266</v>
      </c>
      <c r="N26" s="14">
        <f t="shared" si="3"/>
        <v>209.32697403285636</v>
      </c>
      <c r="O26" s="37">
        <f>'WEEKLY COMPETITIVE REPORT'!O26</f>
        <v>13</v>
      </c>
      <c r="P26" s="14">
        <f>'WEEKLY COMPETITIVE REPORT'!P26/Y4</f>
        <v>5684.949655537891</v>
      </c>
      <c r="Q26" s="14">
        <f>'WEEKLY COMPETITIVE REPORT'!Q26/Y4</f>
        <v>8899.046104928457</v>
      </c>
      <c r="R26" s="22">
        <f>'WEEKLY COMPETITIVE REPORT'!R26</f>
        <v>872</v>
      </c>
      <c r="S26" s="22">
        <f>'WEEKLY COMPETITIVE REPORT'!S26</f>
        <v>1396</v>
      </c>
      <c r="T26" s="64">
        <f>'WEEKLY COMPETITIVE REPORT'!T26</f>
        <v>-36.11731427720709</v>
      </c>
      <c r="U26" s="14">
        <f>'WEEKLY COMPETITIVE REPORT'!U26/Y4</f>
        <v>38757.28669846317</v>
      </c>
      <c r="V26" s="14">
        <f t="shared" si="4"/>
        <v>437.3038196567608</v>
      </c>
      <c r="W26" s="25">
        <f t="shared" si="5"/>
        <v>44442.23635400106</v>
      </c>
      <c r="X26" s="22">
        <f>'WEEKLY COMPETITIVE REPORT'!X26</f>
        <v>5926</v>
      </c>
      <c r="Y26" s="56">
        <f>'WEEKLY COMPETITIVE REPORT'!Y26</f>
        <v>6798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PARENTAL GUIDANCE</v>
      </c>
      <c r="D27" s="4" t="str">
        <f>'WEEKLY COMPETITIVE REPORT'!D27</f>
        <v>BREZ NADZORA STARŠEV</v>
      </c>
      <c r="E27" s="4" t="str">
        <f>'WEEKLY COMPETITIVE REPORT'!E27</f>
        <v>FOX</v>
      </c>
      <c r="F27" s="4" t="str">
        <f>'WEEKLY COMPETITIVE REPORT'!F27</f>
        <v>Blitz</v>
      </c>
      <c r="G27" s="37">
        <f>'WEEKLY COMPETITIVE REPORT'!G27</f>
        <v>7</v>
      </c>
      <c r="H27" s="37">
        <f>'WEEKLY COMPETITIVE REPORT'!H27</f>
        <v>6</v>
      </c>
      <c r="I27" s="14">
        <f>'WEEKLY COMPETITIVE REPORT'!I27/Y4</f>
        <v>2379.438261791203</v>
      </c>
      <c r="J27" s="14">
        <f>'WEEKLY COMPETITIVE REPORT'!J27/Y17</f>
        <v>0.07651715039577836</v>
      </c>
      <c r="K27" s="22">
        <f>'WEEKLY COMPETITIVE REPORT'!K27</f>
        <v>381</v>
      </c>
      <c r="L27" s="22">
        <f>'WEEKLY COMPETITIVE REPORT'!L27</f>
        <v>288</v>
      </c>
      <c r="M27" s="64">
        <f>'WEEKLY COMPETITIVE REPORT'!M27</f>
        <v>21.43340094658552</v>
      </c>
      <c r="N27" s="14">
        <f t="shared" si="3"/>
        <v>396.57304363186717</v>
      </c>
      <c r="O27" s="37">
        <f>'WEEKLY COMPETITIVE REPORT'!O27</f>
        <v>6</v>
      </c>
      <c r="P27" s="14">
        <f>'WEEKLY COMPETITIVE REPORT'!P27/Y4</f>
        <v>4915.209326974033</v>
      </c>
      <c r="Q27" s="14">
        <f>'WEEKLY COMPETITIVE REPORT'!Q27/Y17</f>
        <v>0.15355165813027058</v>
      </c>
      <c r="R27" s="22">
        <f>'WEEKLY COMPETITIVE REPORT'!R27</f>
        <v>797</v>
      </c>
      <c r="S27" s="22">
        <f>'WEEKLY COMPETITIVE REPORT'!S27</f>
        <v>679</v>
      </c>
      <c r="T27" s="64">
        <f>'WEEKLY COMPETITIVE REPORT'!T27</f>
        <v>25</v>
      </c>
      <c r="U27" s="14">
        <f>'WEEKLY COMPETITIVE REPORT'!U27/Y17</f>
        <v>2.581095762843396</v>
      </c>
      <c r="V27" s="14">
        <f t="shared" si="4"/>
        <v>819.2015544956721</v>
      </c>
      <c r="W27" s="25">
        <f t="shared" si="5"/>
        <v>4917.790422736876</v>
      </c>
      <c r="X27" s="22">
        <f>'WEEKLY COMPETITIVE REPORT'!X27</f>
        <v>10539</v>
      </c>
      <c r="Y27" s="56">
        <f>'WEEKLY COMPETITIVE REPORT'!Y27</f>
        <v>11336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GANGSTER SQUAD</v>
      </c>
      <c r="D28" s="4" t="str">
        <f>'WEEKLY COMPETITIVE REPORT'!D28</f>
        <v>GANGSTERSKA ENOTA</v>
      </c>
      <c r="E28" s="4" t="str">
        <f>'WEEKLY COMPETITIVE REPORT'!E28</f>
        <v>WB</v>
      </c>
      <c r="F28" s="4" t="str">
        <f>'WEEKLY COMPETITIVE REPORT'!F28</f>
        <v>Blitz</v>
      </c>
      <c r="G28" s="37">
        <f>'WEEKLY COMPETITIVE REPORT'!G28</f>
        <v>4</v>
      </c>
      <c r="H28" s="37">
        <f>'WEEKLY COMPETITIVE REPORT'!H28</f>
        <v>6</v>
      </c>
      <c r="I28" s="14">
        <f>'WEEKLY COMPETITIVE REPORT'!I28/Y4</f>
        <v>2652.3582405935344</v>
      </c>
      <c r="J28" s="14">
        <f>'WEEKLY COMPETITIVE REPORT'!J28/Y17</f>
        <v>0.17657405970303688</v>
      </c>
      <c r="K28" s="22">
        <f>'WEEKLY COMPETITIVE REPORT'!K28</f>
        <v>382</v>
      </c>
      <c r="L28" s="22">
        <f>'WEEKLY COMPETITIVE REPORT'!L28</f>
        <v>639</v>
      </c>
      <c r="M28" s="64">
        <f>'WEEKLY COMPETITIVE REPORT'!M28</f>
        <v>-41.34192792264869</v>
      </c>
      <c r="N28" s="14">
        <f t="shared" si="3"/>
        <v>442.05970676558906</v>
      </c>
      <c r="O28" s="37">
        <f>'WEEKLY COMPETITIVE REPORT'!O28</f>
        <v>6</v>
      </c>
      <c r="P28" s="14">
        <f>'WEEKLY COMPETITIVE REPORT'!P28/Y4</f>
        <v>4561.4732379438265</v>
      </c>
      <c r="Q28" s="14">
        <f>'WEEKLY COMPETITIVE REPORT'!Q28/Y17</f>
        <v>0.32050287133322986</v>
      </c>
      <c r="R28" s="22">
        <f>'WEEKLY COMPETITIVE REPORT'!R28</f>
        <v>717</v>
      </c>
      <c r="S28" s="22">
        <f>'WEEKLY COMPETITIVE REPORT'!S28</f>
        <v>1336</v>
      </c>
      <c r="T28" s="64">
        <f>'WEEKLY COMPETITIVE REPORT'!T28</f>
        <v>-44.422921711057306</v>
      </c>
      <c r="U28" s="14">
        <f>'WEEKLY COMPETITIVE REPORT'!U28/Y17</f>
        <v>1.642919964819701</v>
      </c>
      <c r="V28" s="14">
        <f t="shared" si="4"/>
        <v>760.2455396573044</v>
      </c>
      <c r="W28" s="25">
        <f t="shared" si="5"/>
        <v>4563.1161579086465</v>
      </c>
      <c r="X28" s="22">
        <f>'WEEKLY COMPETITIVE REPORT'!X28</f>
        <v>6694</v>
      </c>
      <c r="Y28" s="56">
        <f>'WEEKLY COMPETITIVE REPORT'!Y28</f>
        <v>7411</v>
      </c>
    </row>
    <row r="29" spans="1:25" ht="12.75">
      <c r="A29" s="50">
        <v>16</v>
      </c>
      <c r="B29" s="4" t="str">
        <f>'WEEKLY COMPETITIVE REPORT'!B29</f>
        <v>New</v>
      </c>
      <c r="C29" s="4" t="str">
        <f>'WEEKLY COMPETITIVE REPORT'!C29</f>
        <v>KON-TIKI</v>
      </c>
      <c r="D29" s="4" t="str">
        <f>'WEEKLY COMPETITIVE REPORT'!D29</f>
        <v>KON-TIKI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1</v>
      </c>
      <c r="H29" s="37">
        <f>'WEEKLY COMPETITIVE REPORT'!H29</f>
        <v>1</v>
      </c>
      <c r="I29" s="14">
        <f>'WEEKLY COMPETITIVE REPORT'!I29/Y4</f>
        <v>2250.9273979862214</v>
      </c>
      <c r="J29" s="14">
        <f>'WEEKLY COMPETITIVE REPORT'!J29/Y17</f>
        <v>0</v>
      </c>
      <c r="K29" s="22">
        <f>'WEEKLY COMPETITIVE REPORT'!K29</f>
        <v>305</v>
      </c>
      <c r="L29" s="22">
        <f>'WEEKLY COMPETITIVE REPORT'!L29</f>
        <v>0</v>
      </c>
      <c r="M29" s="64">
        <f>'WEEKLY COMPETITIVE REPORT'!M29</f>
        <v>0</v>
      </c>
      <c r="N29" s="14">
        <f t="shared" si="3"/>
        <v>2250.9273979862214</v>
      </c>
      <c r="O29" s="37">
        <f>'WEEKLY COMPETITIVE REPORT'!O29</f>
        <v>1</v>
      </c>
      <c r="P29" s="14">
        <f>'WEEKLY COMPETITIVE REPORT'!P29/Y4</f>
        <v>4378.643349231585</v>
      </c>
      <c r="Q29" s="14">
        <f>'WEEKLY COMPETITIVE REPORT'!Q29/Y17</f>
        <v>0</v>
      </c>
      <c r="R29" s="22">
        <f>'WEEKLY COMPETITIVE REPORT'!R29</f>
        <v>617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>
        <f t="shared" si="4"/>
        <v>4378.643349231585</v>
      </c>
      <c r="W29" s="25">
        <f t="shared" si="5"/>
        <v>4378.643349231585</v>
      </c>
      <c r="X29" s="22">
        <f>'WEEKLY COMPETITIVE REPORT'!X29</f>
        <v>0</v>
      </c>
      <c r="Y29" s="56">
        <f>'WEEKLY COMPETITIVE REPORT'!Y29</f>
        <v>617</v>
      </c>
    </row>
    <row r="30" spans="1:25" ht="12.75">
      <c r="A30" s="51">
        <v>17</v>
      </c>
      <c r="B30" s="4">
        <f>'WEEKLY COMPETITIVE REPORT'!B30</f>
        <v>10</v>
      </c>
      <c r="C30" s="4" t="str">
        <f>'WEEKLY COMPETITIVE REPORT'!C30</f>
        <v>HVALA ZA SUNDERLAND</v>
      </c>
      <c r="D30" s="4" t="str">
        <f>'WEEKLY COMPETITIVE REPORT'!D30</f>
        <v>HVALA ZA SUNDERLAND</v>
      </c>
      <c r="E30" s="4" t="str">
        <f>'WEEKLY COMPETITIVE REPORT'!E30</f>
        <v>IND</v>
      </c>
      <c r="F30" s="4" t="str">
        <f>'WEEKLY COMPETITIVE REPORT'!F30</f>
        <v>Karantanija</v>
      </c>
      <c r="G30" s="37">
        <f>'WEEKLY COMPETITIVE REPORT'!G30</f>
        <v>3</v>
      </c>
      <c r="H30" s="37">
        <f>'WEEKLY COMPETITIVE REPORT'!H30</f>
        <v>9</v>
      </c>
      <c r="I30" s="14">
        <f>'WEEKLY COMPETITIVE REPORT'!I30/Y4</f>
        <v>2000.5299417064123</v>
      </c>
      <c r="J30" s="14">
        <f>'WEEKLY COMPETITIVE REPORT'!J30/Y17</f>
        <v>0.18298929070308861</v>
      </c>
      <c r="K30" s="22">
        <f>'WEEKLY COMPETITIVE REPORT'!K30</f>
        <v>286</v>
      </c>
      <c r="L30" s="22">
        <f>'WEEKLY COMPETITIVE REPORT'!L30</f>
        <v>655</v>
      </c>
      <c r="M30" s="64">
        <f>'WEEKLY COMPETITIVE REPORT'!M30</f>
        <v>-57.3084534916596</v>
      </c>
      <c r="N30" s="14">
        <f t="shared" si="3"/>
        <v>222.28110463404582</v>
      </c>
      <c r="O30" s="37">
        <f>'WEEKLY COMPETITIVE REPORT'!O30</f>
        <v>9</v>
      </c>
      <c r="P30" s="14">
        <f>'WEEKLY COMPETITIVE REPORT'!P30/Y4</f>
        <v>3725.4901960784314</v>
      </c>
      <c r="Q30" s="14">
        <f>'WEEKLY COMPETITIVE REPORT'!Q30/Y17</f>
        <v>0.332350354389777</v>
      </c>
      <c r="R30" s="22">
        <f>'WEEKLY COMPETITIVE REPORT'!R30</f>
        <v>608</v>
      </c>
      <c r="S30" s="22">
        <f>'WEEKLY COMPETITIVE REPORT'!S30</f>
        <v>1328</v>
      </c>
      <c r="T30" s="64">
        <f>'WEEKLY COMPETITIVE REPORT'!T30</f>
        <v>-56.2266500622665</v>
      </c>
      <c r="U30" s="14">
        <f>'WEEKLY COMPETITIVE REPORT'!U30/Y4</f>
        <v>18182.299947005828</v>
      </c>
      <c r="V30" s="14">
        <f t="shared" si="4"/>
        <v>413.9433551198257</v>
      </c>
      <c r="W30" s="25">
        <f t="shared" si="5"/>
        <v>21907.790143084258</v>
      </c>
      <c r="X30" s="22">
        <f>'WEEKLY COMPETITIVE REPORT'!X30</f>
        <v>3073</v>
      </c>
      <c r="Y30" s="56">
        <f>'WEEKLY COMPETITIVE REPORT'!Y30</f>
        <v>3681</v>
      </c>
    </row>
    <row r="31" spans="1:25" ht="12.75">
      <c r="A31" s="50">
        <v>18</v>
      </c>
      <c r="B31" s="4">
        <f>'WEEKLY COMPETITIVE REPORT'!B31</f>
        <v>17</v>
      </c>
      <c r="C31" s="4" t="str">
        <f>'WEEKLY COMPETITIVE REPORT'!C31</f>
        <v>SESSIONS</v>
      </c>
      <c r="D31" s="4" t="str">
        <f>'WEEKLY COMPETITIVE REPORT'!D31</f>
        <v>SEANSE</v>
      </c>
      <c r="E31" s="4" t="str">
        <f>'WEEKLY COMPETITIVE REPORT'!E31</f>
        <v>FOX</v>
      </c>
      <c r="F31" s="4" t="str">
        <f>'WEEKLY COMPETITIVE REPORT'!F31</f>
        <v>Blitz</v>
      </c>
      <c r="G31" s="37">
        <f>'WEEKLY COMPETITIVE REPORT'!G31</f>
        <v>4</v>
      </c>
      <c r="H31" s="37">
        <f>'WEEKLY COMPETITIVE REPORT'!H31</f>
        <v>4</v>
      </c>
      <c r="I31" s="14">
        <f>'WEEKLY COMPETITIVE REPORT'!I31/Y4</f>
        <v>1314.2554319024907</v>
      </c>
      <c r="J31" s="14">
        <f>'WEEKLY COMPETITIVE REPORT'!J31/Y17</f>
        <v>0.0739820994360805</v>
      </c>
      <c r="K31" s="22">
        <f>'WEEKLY COMPETITIVE REPORT'!K31</f>
        <v>174</v>
      </c>
      <c r="L31" s="22">
        <f>'WEEKLY COMPETITIVE REPORT'!L31</f>
        <v>255</v>
      </c>
      <c r="M31" s="64">
        <f>'WEEKLY COMPETITIVE REPORT'!M31</f>
        <v>-30.62937062937064</v>
      </c>
      <c r="N31" s="14">
        <f t="shared" si="3"/>
        <v>328.5638579756227</v>
      </c>
      <c r="O31" s="37">
        <f>'WEEKLY COMPETITIVE REPORT'!O31</f>
        <v>4</v>
      </c>
      <c r="P31" s="14">
        <f>'WEEKLY COMPETITIVE REPORT'!P31/Y4</f>
        <v>2374.13884472708</v>
      </c>
      <c r="Q31" s="14">
        <f>'WEEKLY COMPETITIVE REPORT'!Q31/Y17</f>
        <v>0.11433597185576078</v>
      </c>
      <c r="R31" s="22">
        <f>'WEEKLY COMPETITIVE REPORT'!R31</f>
        <v>341</v>
      </c>
      <c r="S31" s="22">
        <f>'WEEKLY COMPETITIVE REPORT'!S31</f>
        <v>414</v>
      </c>
      <c r="T31" s="64">
        <f>'WEEKLY COMPETITIVE REPORT'!T31</f>
        <v>-18.91402714932127</v>
      </c>
      <c r="U31" s="14">
        <f>'WEEKLY COMPETITIVE REPORT'!U31/Y4</f>
        <v>9660.83730789613</v>
      </c>
      <c r="V31" s="14">
        <f t="shared" si="4"/>
        <v>593.53471118177</v>
      </c>
      <c r="W31" s="25">
        <f t="shared" si="5"/>
        <v>12034.97615262321</v>
      </c>
      <c r="X31" s="22">
        <f>'WEEKLY COMPETITIVE REPORT'!X31</f>
        <v>1418</v>
      </c>
      <c r="Y31" s="56">
        <f>'WEEKLY COMPETITIVE REPORT'!Y31</f>
        <v>1759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HOBBIT: AN UNEXPECTED JOURNEY</v>
      </c>
      <c r="D32" s="4" t="str">
        <f>'WEEKLY COMPETITIVE REPORT'!D32</f>
        <v>HOBIT: NEPRIČAKOVANO POTOVANJE</v>
      </c>
      <c r="E32" s="4" t="str">
        <f>'WEEKLY COMPETITIVE REPORT'!E32</f>
        <v>IND</v>
      </c>
      <c r="F32" s="4" t="str">
        <f>'WEEKLY COMPETITIVE REPORT'!F32</f>
        <v>Blitz</v>
      </c>
      <c r="G32" s="37">
        <f>'WEEKLY COMPETITIVE REPORT'!G32</f>
        <v>11</v>
      </c>
      <c r="H32" s="37">
        <f>'WEEKLY COMPETITIVE REPORT'!H32</f>
        <v>26</v>
      </c>
      <c r="I32" s="14">
        <f>'WEEKLY COMPETITIVE REPORT'!I32/Y4</f>
        <v>752.5172231054584</v>
      </c>
      <c r="J32" s="14">
        <f>'WEEKLY COMPETITIVE REPORT'!J32/Y17</f>
        <v>0.08065600910548916</v>
      </c>
      <c r="K32" s="22">
        <f>'WEEKLY COMPETITIVE REPORT'!K32</f>
        <v>119</v>
      </c>
      <c r="L32" s="22">
        <f>'WEEKLY COMPETITIVE REPORT'!L32</f>
        <v>321</v>
      </c>
      <c r="M32" s="64">
        <f>'WEEKLY COMPETITIVE REPORT'!M32</f>
        <v>-63.566388710712</v>
      </c>
      <c r="N32" s="14">
        <f t="shared" si="3"/>
        <v>28.942970119440705</v>
      </c>
      <c r="O32" s="37">
        <f>'WEEKLY COMPETITIVE REPORT'!O32</f>
        <v>26</v>
      </c>
      <c r="P32" s="14">
        <f>'WEEKLY COMPETITIVE REPORT'!P32/Y4</f>
        <v>2136.9899311075783</v>
      </c>
      <c r="Q32" s="14">
        <f>'WEEKLY COMPETITIVE REPORT'!Q32/Y17</f>
        <v>0.13337472192043043</v>
      </c>
      <c r="R32" s="22">
        <f>'WEEKLY COMPETITIVE REPORT'!R32</f>
        <v>328</v>
      </c>
      <c r="S32" s="22">
        <f>'WEEKLY COMPETITIVE REPORT'!S32</f>
        <v>555</v>
      </c>
      <c r="T32" s="64">
        <f>'WEEKLY COMPETITIVE REPORT'!T32</f>
        <v>-37.43211792086889</v>
      </c>
      <c r="U32" s="14">
        <f>'WEEKLY COMPETITIVE REPORT'!U32/Y4</f>
        <v>649140.169581346</v>
      </c>
      <c r="V32" s="14">
        <f t="shared" si="4"/>
        <v>82.19192042721455</v>
      </c>
      <c r="W32" s="25">
        <f t="shared" si="5"/>
        <v>651277.1595124536</v>
      </c>
      <c r="X32" s="22">
        <f>'WEEKLY COMPETITIVE REPORT'!X32</f>
        <v>88520</v>
      </c>
      <c r="Y32" s="56">
        <f>'WEEKLY COMPETITIVE REPORT'!Y32</f>
        <v>88848</v>
      </c>
    </row>
    <row r="33" spans="1:25" ht="13.5" thickBot="1">
      <c r="A33" s="50">
        <v>20</v>
      </c>
      <c r="B33" s="4">
        <f>'WEEKLY COMPETITIVE REPORT'!B33</f>
        <v>18</v>
      </c>
      <c r="C33" s="4" t="str">
        <f>'WEEKLY COMPETITIVE REPORT'!C33</f>
        <v>HOTEL TRANSYLVANIA 3D</v>
      </c>
      <c r="D33" s="4" t="str">
        <f>'WEEKLY COMPETITIVE REPORT'!D33</f>
        <v>HOTEL TRANSILVANIJA 3D</v>
      </c>
      <c r="E33" s="4" t="str">
        <f>'WEEKLY COMPETITIVE REPORT'!E33</f>
        <v>SONY</v>
      </c>
      <c r="F33" s="4" t="str">
        <f>'WEEKLY COMPETITIVE REPORT'!F33</f>
        <v>CF</v>
      </c>
      <c r="G33" s="37">
        <f>'WEEKLY COMPETITIVE REPORT'!G33</f>
        <v>19</v>
      </c>
      <c r="H33" s="37">
        <f>'WEEKLY COMPETITIVE REPORT'!H33</f>
        <v>14</v>
      </c>
      <c r="I33" s="14">
        <f>'WEEKLY COMPETITIVE REPORT'!I33/Y4</f>
        <v>450.45045045045043</v>
      </c>
      <c r="J33" s="14">
        <f>'WEEKLY COMPETITIVE REPORT'!J33/Y17</f>
        <v>0.03657716384706917</v>
      </c>
      <c r="K33" s="22">
        <f>'WEEKLY COMPETITIVE REPORT'!K33</f>
        <v>111</v>
      </c>
      <c r="L33" s="22">
        <f>'WEEKLY COMPETITIVE REPORT'!L33</f>
        <v>146</v>
      </c>
      <c r="M33" s="64">
        <f>'WEEKLY COMPETITIVE REPORT'!M33</f>
        <v>-51.909476661951906</v>
      </c>
      <c r="N33" s="14">
        <f t="shared" si="3"/>
        <v>32.17503217503217</v>
      </c>
      <c r="O33" s="37">
        <f>'WEEKLY COMPETITIVE REPORT'!O33</f>
        <v>14</v>
      </c>
      <c r="P33" s="14">
        <f>'WEEKLY COMPETITIVE REPORT'!P33/Y4</f>
        <v>1330.1536830948596</v>
      </c>
      <c r="Q33" s="14">
        <f>'WEEKLY COMPETITIVE REPORT'!Q33/Y17</f>
        <v>0.11143877075896322</v>
      </c>
      <c r="R33" s="22">
        <f>'WEEKLY COMPETITIVE REPORT'!R33</f>
        <v>244</v>
      </c>
      <c r="S33" s="22">
        <f>'WEEKLY COMPETITIVE REPORT'!S33</f>
        <v>492</v>
      </c>
      <c r="T33" s="64">
        <f>'WEEKLY COMPETITIVE REPORT'!T33</f>
        <v>-53.38904363974002</v>
      </c>
      <c r="U33" s="14">
        <f>'WEEKLY COMPETITIVE REPORT'!U33/Y4</f>
        <v>267522.5225225225</v>
      </c>
      <c r="V33" s="14">
        <f t="shared" si="4"/>
        <v>95.01097736391854</v>
      </c>
      <c r="W33" s="25">
        <f t="shared" si="5"/>
        <v>268852.6762056173</v>
      </c>
      <c r="X33" s="22">
        <f>'WEEKLY COMPETITIVE REPORT'!X33</f>
        <v>44062</v>
      </c>
      <c r="Y33" s="56">
        <f>'WEEKLY COMPETITIVE REPORT'!Y33</f>
        <v>44306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205</v>
      </c>
      <c r="I34" s="32">
        <f>SUM(I14:I33)</f>
        <v>100612.08267090617</v>
      </c>
      <c r="J34" s="31">
        <f>SUM(J14:J33)</f>
        <v>132642.38670223852</v>
      </c>
      <c r="K34" s="31">
        <f>SUM(K14:K33)</f>
        <v>14757</v>
      </c>
      <c r="L34" s="31">
        <f>SUM(L14:L33)</f>
        <v>21806</v>
      </c>
      <c r="M34" s="64">
        <f>'WEEKLY COMPETITIVE REPORT'!M34</f>
        <v>-67.39847170945308</v>
      </c>
      <c r="N34" s="32">
        <f>I34/H34</f>
        <v>490.790647175152</v>
      </c>
      <c r="O34" s="40">
        <f>'WEEKLY COMPETITIVE REPORT'!O34</f>
        <v>205</v>
      </c>
      <c r="P34" s="31">
        <f>SUM(P14:P33)</f>
        <v>200714.09644939058</v>
      </c>
      <c r="Q34" s="31">
        <f>SUM(Q14:Q33)</f>
        <v>225902.06645524924</v>
      </c>
      <c r="R34" s="31">
        <f>SUM(R14:R33)</f>
        <v>32400</v>
      </c>
      <c r="S34" s="31">
        <f>SUM(S14:S33)</f>
        <v>42401</v>
      </c>
      <c r="T34" s="65">
        <f>P34/Q34-100%</f>
        <v>-0.11149951127537983</v>
      </c>
      <c r="U34" s="31">
        <f>SUM(U14:U33)</f>
        <v>1995029.3962467825</v>
      </c>
      <c r="V34" s="32">
        <f>P34/O34</f>
        <v>979.0931534116613</v>
      </c>
      <c r="W34" s="31">
        <f>SUM(W14:W33)</f>
        <v>2195743.492696173</v>
      </c>
      <c r="X34" s="31">
        <f>SUM(X14:X33)</f>
        <v>314796</v>
      </c>
      <c r="Y34" s="35">
        <f>SUM(Y14:Y33)</f>
        <v>347196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2013-02-28T12:17:34Z</dcterms:modified>
  <cp:category/>
  <cp:version/>
  <cp:contentType/>
  <cp:contentStatus/>
</cp:coreProperties>
</file>