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75" yWindow="2835" windowWidth="23145" windowHeight="1042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<sst xmlns="http://schemas.openxmlformats.org/spreadsheetml/2006/main" count="244" uniqueCount="87">
  <si>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</si>
  <si>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</si>
  <si>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</si>
  <si>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</si>
  <si>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</si>
  <si>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</si>
  <si>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</si>
  <si>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</si>
  <si>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</si>
  <si>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</si>
  <si>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</si>
  <si>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</si>
  <si>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</si>
  <si>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</si>
  <si>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</si>
  <si>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</si>
  <si>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</si>
  <si>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</si>
  <si>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</si>
  <si>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</si>
  <si>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</si>
  <si>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</si>
  <si>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</si>
  <si>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</si>
  <si>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</si>
  <si>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</si>
  <si>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</si>
  <si>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</si>
  <si>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</si>
  <si>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</si>
  <si>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</si>
  <si>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</si>
  <si>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</si>
  <si>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</si>
  <si>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</si>
  <si>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</si>
  <si>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</si>
  <si>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</si>
  <si>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</si>
  <si>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</si>
  <si>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</si>
  <si>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</si>
  <si>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</si>
  <si>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</si>
  <si>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</si>
  <si>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</si>
  <si>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</si>
  <si>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</si>
  <si>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BVI</t>
  </si>
  <si>
    <t>CENEX</t>
  </si>
  <si>
    <t>FOX</t>
  </si>
  <si>
    <t>RIO 2</t>
  </si>
  <si>
    <t>OTHER WOMAN</t>
  </si>
  <si>
    <t>MAŠČEVANJE V VISKOIH PETAH</t>
  </si>
  <si>
    <t>NEIGHBORS</t>
  </si>
  <si>
    <t>SOSEDI</t>
  </si>
  <si>
    <t>UNI</t>
  </si>
  <si>
    <t>GODZILLA (2014)</t>
  </si>
  <si>
    <t>GODZILA</t>
  </si>
  <si>
    <t>WB</t>
  </si>
  <si>
    <t>X-MEN DAYS OF FUTURE PAST</t>
  </si>
  <si>
    <t>MOŽJE X: DNEVI PRIHODNJE PRETEKLOSTI</t>
  </si>
  <si>
    <t>GRACE OF MONACO</t>
  </si>
  <si>
    <t>GRACE MONAŠKA</t>
  </si>
  <si>
    <t>EDGE OF TOMORROW</t>
  </si>
  <si>
    <t>HOUSE OF MAGIC</t>
  </si>
  <si>
    <t>MALEFICENT</t>
  </si>
  <si>
    <t>ZLOHOTNICA</t>
  </si>
  <si>
    <t>NA ROBU JUTRIŠNJEGA DNE</t>
  </si>
  <si>
    <t>HIŠA VELIKEGA ČARODEJA</t>
  </si>
  <si>
    <t>MILLION WAYS TO DIE IN THE WEST</t>
  </si>
  <si>
    <t>KAKO NE UMRETI NA ZAHODU</t>
  </si>
  <si>
    <t>9 MOIS FERME</t>
  </si>
  <si>
    <t>9 MESECEV ŠOKA</t>
  </si>
  <si>
    <t>HOW TO TRAIN YOUR DRAGON 2</t>
  </si>
  <si>
    <t>KAKO IZURITI SVOJEGA ZMAJA 2</t>
  </si>
  <si>
    <t>ONLY LOVERS LEFT ALIVE</t>
  </si>
  <si>
    <t>VEČNA LJUBIMCA</t>
  </si>
  <si>
    <t>TRANSFORMERS: AGE OF EXTINCTION</t>
  </si>
  <si>
    <t>TRANSFORMERJI: DOBA IZUMRTJA</t>
  </si>
  <si>
    <t>PAR</t>
  </si>
  <si>
    <t>ADORE</t>
  </si>
  <si>
    <t>OBČUDOVANI</t>
  </si>
  <si>
    <t>03 - Jul</t>
  </si>
  <si>
    <t>09 - Jul</t>
  </si>
  <si>
    <t>04 - Jul</t>
  </si>
  <si>
    <t>06 - Jul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</si>
</sst>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43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6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K11" sqref="K11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1" t="s">
        <v>1</v>
      </c>
      <c r="D4" s="92"/>
      <c r="E4" s="8"/>
      <c r="F4" s="8"/>
      <c r="G4" s="19" t="s">
        <v>2</v>
      </c>
      <c r="H4" s="20"/>
      <c r="I4" s="20"/>
      <c r="J4" s="20"/>
      <c r="K4" s="78" t="s">
        <v>85</v>
      </c>
      <c r="L4" s="20"/>
      <c r="M4" s="79" t="s">
        <v>86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0.7234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83</v>
      </c>
      <c r="L5" s="7"/>
      <c r="M5" s="80" t="s">
        <v>84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41830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78</v>
      </c>
      <c r="D14" s="4" t="s">
        <v>79</v>
      </c>
      <c r="E14" s="15" t="s">
        <v>80</v>
      </c>
      <c r="F14" s="15" t="s">
        <v>36</v>
      </c>
      <c r="G14" s="37">
        <v>2</v>
      </c>
      <c r="H14" s="37">
        <v>11</v>
      </c>
      <c r="I14" s="14">
        <v>11017</v>
      </c>
      <c r="J14" s="14">
        <v>22273</v>
      </c>
      <c r="K14" s="14">
        <v>1818</v>
      </c>
      <c r="L14" s="14">
        <v>3695</v>
      </c>
      <c r="M14" s="64">
        <f aca="true" t="shared" si="0" ref="M14:M28">(I14/J14*100)-100</f>
        <v>-50.53652404256274</v>
      </c>
      <c r="N14" s="14">
        <f aca="true" t="shared" si="1" ref="N14:N28">I14/H14</f>
        <v>1001.5454545454545</v>
      </c>
      <c r="O14" s="73">
        <v>11</v>
      </c>
      <c r="P14" s="14">
        <v>22468</v>
      </c>
      <c r="Q14" s="14">
        <v>43145</v>
      </c>
      <c r="R14" s="14">
        <v>4121</v>
      </c>
      <c r="S14" s="14">
        <v>8145</v>
      </c>
      <c r="T14" s="64">
        <f aca="true" t="shared" si="2" ref="T14:T28">(P14/Q14*100)-100</f>
        <v>-47.92444083903118</v>
      </c>
      <c r="U14" s="74">
        <v>49263</v>
      </c>
      <c r="V14" s="14">
        <f aca="true" t="shared" si="3" ref="V14:V28">P14/O14</f>
        <v>2042.5454545454545</v>
      </c>
      <c r="W14" s="74">
        <f aca="true" t="shared" si="4" ref="W14:W28">SUM(U14,P14)</f>
        <v>71731</v>
      </c>
      <c r="X14" s="74">
        <v>9159</v>
      </c>
      <c r="Y14" s="75">
        <f aca="true" t="shared" si="5" ref="Y14:Y28">SUM(X14,R14)</f>
        <v>13280</v>
      </c>
    </row>
    <row r="15" spans="1:25" ht="12.75">
      <c r="A15" s="72">
        <v>2</v>
      </c>
      <c r="B15" s="72">
        <v>2</v>
      </c>
      <c r="C15" s="4" t="s">
        <v>74</v>
      </c>
      <c r="D15" s="4" t="s">
        <v>75</v>
      </c>
      <c r="E15" s="15" t="s">
        <v>50</v>
      </c>
      <c r="F15" s="15" t="s">
        <v>42</v>
      </c>
      <c r="G15" s="37">
        <v>3</v>
      </c>
      <c r="H15" s="37">
        <v>22</v>
      </c>
      <c r="I15" s="14">
        <v>5798</v>
      </c>
      <c r="J15" s="14">
        <v>10447</v>
      </c>
      <c r="K15" s="97">
        <v>1006</v>
      </c>
      <c r="L15" s="97">
        <v>1828</v>
      </c>
      <c r="M15" s="64">
        <f t="shared" si="0"/>
        <v>-44.500813630707384</v>
      </c>
      <c r="N15" s="14">
        <f t="shared" si="1"/>
        <v>263.54545454545456</v>
      </c>
      <c r="O15" s="73">
        <v>22</v>
      </c>
      <c r="P15" s="22">
        <v>15932</v>
      </c>
      <c r="Q15" s="22">
        <v>23660</v>
      </c>
      <c r="R15" s="22">
        <v>3104</v>
      </c>
      <c r="S15" s="22">
        <v>4591</v>
      </c>
      <c r="T15" s="64">
        <f t="shared" si="2"/>
        <v>-32.662721893491124</v>
      </c>
      <c r="U15" s="74">
        <v>89366</v>
      </c>
      <c r="V15" s="14">
        <f t="shared" si="3"/>
        <v>724.1818181818181</v>
      </c>
      <c r="W15" s="74">
        <f t="shared" si="4"/>
        <v>105298</v>
      </c>
      <c r="X15" s="74">
        <v>17134</v>
      </c>
      <c r="Y15" s="75">
        <f t="shared" si="5"/>
        <v>20238</v>
      </c>
    </row>
    <row r="16" spans="1:25" ht="12.75">
      <c r="A16" s="72">
        <v>3</v>
      </c>
      <c r="B16" s="72">
        <v>3</v>
      </c>
      <c r="C16" s="4" t="s">
        <v>54</v>
      </c>
      <c r="D16" s="4" t="s">
        <v>55</v>
      </c>
      <c r="E16" s="15" t="s">
        <v>56</v>
      </c>
      <c r="F16" s="15" t="s">
        <v>36</v>
      </c>
      <c r="G16" s="37">
        <v>9</v>
      </c>
      <c r="H16" s="37">
        <v>9</v>
      </c>
      <c r="I16" s="24">
        <v>4201</v>
      </c>
      <c r="J16" s="24">
        <v>4884</v>
      </c>
      <c r="K16" s="96">
        <v>776</v>
      </c>
      <c r="L16" s="96">
        <v>900</v>
      </c>
      <c r="M16" s="64">
        <f t="shared" si="0"/>
        <v>-13.984438984438981</v>
      </c>
      <c r="N16" s="14">
        <f t="shared" si="1"/>
        <v>466.77777777777777</v>
      </c>
      <c r="O16" s="37">
        <v>9</v>
      </c>
      <c r="P16" s="22">
        <v>8694</v>
      </c>
      <c r="Q16" s="22">
        <v>10271</v>
      </c>
      <c r="R16" s="22">
        <v>1770</v>
      </c>
      <c r="S16" s="22">
        <v>2092</v>
      </c>
      <c r="T16" s="64">
        <f t="shared" si="2"/>
        <v>-15.353909064355946</v>
      </c>
      <c r="U16" s="74">
        <v>169978</v>
      </c>
      <c r="V16" s="14">
        <f t="shared" si="3"/>
        <v>966</v>
      </c>
      <c r="W16" s="74">
        <f t="shared" si="4"/>
        <v>178672</v>
      </c>
      <c r="X16" s="74">
        <v>33861</v>
      </c>
      <c r="Y16" s="75">
        <f t="shared" si="5"/>
        <v>35631</v>
      </c>
    </row>
    <row r="17" spans="1:25" ht="12.75">
      <c r="A17" s="72">
        <v>4</v>
      </c>
      <c r="B17" s="72">
        <v>4</v>
      </c>
      <c r="C17" s="4" t="s">
        <v>70</v>
      </c>
      <c r="D17" s="4" t="s">
        <v>71</v>
      </c>
      <c r="E17" s="15" t="s">
        <v>56</v>
      </c>
      <c r="F17" s="15" t="s">
        <v>36</v>
      </c>
      <c r="G17" s="37">
        <v>5</v>
      </c>
      <c r="H17" s="37">
        <v>9</v>
      </c>
      <c r="I17" s="24">
        <v>3078</v>
      </c>
      <c r="J17" s="24">
        <v>4462</v>
      </c>
      <c r="K17" s="24">
        <v>548</v>
      </c>
      <c r="L17" s="24">
        <v>836</v>
      </c>
      <c r="M17" s="64">
        <f t="shared" si="0"/>
        <v>-31.017480950246522</v>
      </c>
      <c r="N17" s="14">
        <f t="shared" si="1"/>
        <v>342</v>
      </c>
      <c r="O17" s="73">
        <v>9</v>
      </c>
      <c r="P17" s="14">
        <v>7290</v>
      </c>
      <c r="Q17" s="14">
        <v>9255</v>
      </c>
      <c r="R17" s="14">
        <v>1496</v>
      </c>
      <c r="S17" s="14">
        <v>1890</v>
      </c>
      <c r="T17" s="64">
        <f t="shared" si="2"/>
        <v>-21.231766612641806</v>
      </c>
      <c r="U17" s="24">
        <v>62455</v>
      </c>
      <c r="V17" s="24">
        <f t="shared" si="3"/>
        <v>810</v>
      </c>
      <c r="W17" s="74">
        <f t="shared" si="4"/>
        <v>69745</v>
      </c>
      <c r="X17" s="74">
        <v>12252</v>
      </c>
      <c r="Y17" s="75">
        <f t="shared" si="5"/>
        <v>13748</v>
      </c>
    </row>
    <row r="18" spans="1:25" ht="13.5" customHeight="1">
      <c r="A18" s="72">
        <v>5</v>
      </c>
      <c r="B18" s="72">
        <v>5</v>
      </c>
      <c r="C18" s="4" t="s">
        <v>66</v>
      </c>
      <c r="D18" s="4" t="s">
        <v>67</v>
      </c>
      <c r="E18" s="15" t="s">
        <v>48</v>
      </c>
      <c r="F18" s="15" t="s">
        <v>49</v>
      </c>
      <c r="G18" s="37">
        <v>6</v>
      </c>
      <c r="H18" s="37">
        <v>16</v>
      </c>
      <c r="I18" s="14">
        <v>2206</v>
      </c>
      <c r="J18" s="14">
        <v>3856</v>
      </c>
      <c r="K18" s="99">
        <v>405</v>
      </c>
      <c r="L18" s="99">
        <v>694</v>
      </c>
      <c r="M18" s="64">
        <f t="shared" si="0"/>
        <v>-42.790456431535276</v>
      </c>
      <c r="N18" s="14">
        <f t="shared" si="1"/>
        <v>137.875</v>
      </c>
      <c r="O18" s="38">
        <v>16</v>
      </c>
      <c r="P18" s="14">
        <v>5712</v>
      </c>
      <c r="Q18" s="14">
        <v>8609</v>
      </c>
      <c r="R18" s="14">
        <v>1163</v>
      </c>
      <c r="S18" s="14">
        <v>1701</v>
      </c>
      <c r="T18" s="64">
        <f t="shared" si="2"/>
        <v>-33.650830526193516</v>
      </c>
      <c r="U18" s="74">
        <v>77103</v>
      </c>
      <c r="V18" s="24">
        <f t="shared" si="3"/>
        <v>357</v>
      </c>
      <c r="W18" s="74">
        <f t="shared" si="4"/>
        <v>82815</v>
      </c>
      <c r="X18" s="74">
        <v>14932</v>
      </c>
      <c r="Y18" s="75">
        <f t="shared" si="5"/>
        <v>16095</v>
      </c>
    </row>
    <row r="19" spans="1:25" ht="12.75">
      <c r="A19" s="72">
        <v>6</v>
      </c>
      <c r="B19" s="72">
        <v>9</v>
      </c>
      <c r="C19" s="4" t="s">
        <v>52</v>
      </c>
      <c r="D19" s="4" t="s">
        <v>53</v>
      </c>
      <c r="E19" s="15" t="s">
        <v>50</v>
      </c>
      <c r="F19" s="15" t="s">
        <v>42</v>
      </c>
      <c r="G19" s="37">
        <v>11</v>
      </c>
      <c r="H19" s="37">
        <v>9</v>
      </c>
      <c r="I19" s="24">
        <v>1361</v>
      </c>
      <c r="J19" s="24">
        <v>1450</v>
      </c>
      <c r="K19" s="14">
        <v>234</v>
      </c>
      <c r="L19" s="14">
        <v>243</v>
      </c>
      <c r="M19" s="64">
        <f t="shared" si="0"/>
        <v>-6.137931034482762</v>
      </c>
      <c r="N19" s="14">
        <f t="shared" si="1"/>
        <v>151.22222222222223</v>
      </c>
      <c r="O19" s="38">
        <v>9</v>
      </c>
      <c r="P19" s="14">
        <v>3088</v>
      </c>
      <c r="Q19" s="14">
        <v>2906</v>
      </c>
      <c r="R19" s="14">
        <v>602</v>
      </c>
      <c r="S19" s="14">
        <v>531</v>
      </c>
      <c r="T19" s="64">
        <f t="shared" si="2"/>
        <v>6.2629043358568595</v>
      </c>
      <c r="U19" s="74">
        <v>155702</v>
      </c>
      <c r="V19" s="14">
        <f t="shared" si="3"/>
        <v>343.1111111111111</v>
      </c>
      <c r="W19" s="74">
        <f t="shared" si="4"/>
        <v>158790</v>
      </c>
      <c r="X19" s="74">
        <v>30189</v>
      </c>
      <c r="Y19" s="75">
        <f t="shared" si="5"/>
        <v>30791</v>
      </c>
    </row>
    <row r="20" spans="1:25" ht="12.75">
      <c r="A20" s="72">
        <v>7</v>
      </c>
      <c r="B20" s="72">
        <v>8</v>
      </c>
      <c r="C20" s="4" t="s">
        <v>60</v>
      </c>
      <c r="D20" s="4" t="s">
        <v>61</v>
      </c>
      <c r="E20" s="15" t="s">
        <v>50</v>
      </c>
      <c r="F20" s="15" t="s">
        <v>42</v>
      </c>
      <c r="G20" s="37">
        <v>7</v>
      </c>
      <c r="H20" s="37">
        <v>12</v>
      </c>
      <c r="I20" s="24">
        <v>1213</v>
      </c>
      <c r="J20" s="24">
        <v>1304</v>
      </c>
      <c r="K20" s="98">
        <v>199</v>
      </c>
      <c r="L20" s="98">
        <v>225</v>
      </c>
      <c r="M20" s="64">
        <f t="shared" si="0"/>
        <v>-6.978527607361968</v>
      </c>
      <c r="N20" s="14">
        <f t="shared" si="1"/>
        <v>101.08333333333333</v>
      </c>
      <c r="O20" s="73">
        <v>12</v>
      </c>
      <c r="P20" s="93">
        <v>2545</v>
      </c>
      <c r="Q20" s="93">
        <v>3049</v>
      </c>
      <c r="R20" s="93">
        <v>460</v>
      </c>
      <c r="S20" s="93">
        <v>564</v>
      </c>
      <c r="T20" s="64">
        <f t="shared" si="2"/>
        <v>-16.530009839291566</v>
      </c>
      <c r="U20" s="74">
        <v>64860</v>
      </c>
      <c r="V20" s="14">
        <f t="shared" si="3"/>
        <v>212.08333333333334</v>
      </c>
      <c r="W20" s="74">
        <f t="shared" si="4"/>
        <v>67405</v>
      </c>
      <c r="X20" s="74">
        <v>11968</v>
      </c>
      <c r="Y20" s="75">
        <f t="shared" si="5"/>
        <v>12428</v>
      </c>
    </row>
    <row r="21" spans="1:25" ht="12.75">
      <c r="A21" s="72">
        <v>8</v>
      </c>
      <c r="B21" s="72">
        <v>6</v>
      </c>
      <c r="C21" s="4" t="s">
        <v>51</v>
      </c>
      <c r="D21" s="4" t="s">
        <v>51</v>
      </c>
      <c r="E21" s="15" t="s">
        <v>50</v>
      </c>
      <c r="F21" s="15" t="s">
        <v>42</v>
      </c>
      <c r="G21" s="37">
        <v>13</v>
      </c>
      <c r="H21" s="37">
        <v>23</v>
      </c>
      <c r="I21" s="14">
        <v>927</v>
      </c>
      <c r="J21" s="14">
        <v>1851</v>
      </c>
      <c r="K21" s="98">
        <v>190</v>
      </c>
      <c r="L21" s="98">
        <v>379</v>
      </c>
      <c r="M21" s="64">
        <f t="shared" si="0"/>
        <v>-49.91896272285251</v>
      </c>
      <c r="N21" s="14">
        <f t="shared" si="1"/>
        <v>40.30434782608695</v>
      </c>
      <c r="O21" s="38">
        <v>23</v>
      </c>
      <c r="P21" s="14">
        <v>2542</v>
      </c>
      <c r="Q21" s="14">
        <v>3920</v>
      </c>
      <c r="R21" s="14">
        <v>512</v>
      </c>
      <c r="S21" s="14">
        <v>820</v>
      </c>
      <c r="T21" s="64">
        <f t="shared" si="2"/>
        <v>-35.153061224489804</v>
      </c>
      <c r="U21" s="74">
        <v>335862</v>
      </c>
      <c r="V21" s="14">
        <f t="shared" si="3"/>
        <v>110.52173913043478</v>
      </c>
      <c r="W21" s="74">
        <f t="shared" si="4"/>
        <v>338404</v>
      </c>
      <c r="X21" s="74">
        <v>64225</v>
      </c>
      <c r="Y21" s="75">
        <f t="shared" si="5"/>
        <v>64737</v>
      </c>
    </row>
    <row r="22" spans="1:25" ht="12.75">
      <c r="A22" s="72">
        <v>9</v>
      </c>
      <c r="B22" s="72">
        <v>7</v>
      </c>
      <c r="C22" s="89" t="s">
        <v>81</v>
      </c>
      <c r="D22" s="89" t="s">
        <v>82</v>
      </c>
      <c r="E22" s="15" t="s">
        <v>46</v>
      </c>
      <c r="F22" s="15" t="s">
        <v>47</v>
      </c>
      <c r="G22" s="37">
        <v>2</v>
      </c>
      <c r="H22" s="37">
        <v>10</v>
      </c>
      <c r="I22" s="24">
        <v>1156</v>
      </c>
      <c r="J22" s="24">
        <v>1711</v>
      </c>
      <c r="K22" s="24">
        <v>224</v>
      </c>
      <c r="L22" s="24">
        <v>305</v>
      </c>
      <c r="M22" s="64">
        <f t="shared" si="0"/>
        <v>-32.43717124488603</v>
      </c>
      <c r="N22" s="14">
        <f t="shared" si="1"/>
        <v>115.6</v>
      </c>
      <c r="O22" s="73">
        <v>10</v>
      </c>
      <c r="P22" s="14">
        <v>2416</v>
      </c>
      <c r="Q22" s="14">
        <v>3334</v>
      </c>
      <c r="R22" s="14">
        <v>487</v>
      </c>
      <c r="S22" s="14">
        <v>669</v>
      </c>
      <c r="T22" s="64">
        <f t="shared" si="2"/>
        <v>-27.534493101379724</v>
      </c>
      <c r="U22" s="74">
        <v>3334</v>
      </c>
      <c r="V22" s="14">
        <f t="shared" si="3"/>
        <v>241.6</v>
      </c>
      <c r="W22" s="74">
        <f t="shared" si="4"/>
        <v>5750</v>
      </c>
      <c r="X22" s="74">
        <v>669</v>
      </c>
      <c r="Y22" s="75">
        <f t="shared" si="5"/>
        <v>1156</v>
      </c>
    </row>
    <row r="23" spans="1:25" ht="12.75">
      <c r="A23" s="72">
        <v>10</v>
      </c>
      <c r="B23" s="72">
        <v>13</v>
      </c>
      <c r="C23" s="4" t="s">
        <v>76</v>
      </c>
      <c r="D23" s="4" t="s">
        <v>77</v>
      </c>
      <c r="E23" s="15" t="s">
        <v>46</v>
      </c>
      <c r="F23" s="15" t="s">
        <v>47</v>
      </c>
      <c r="G23" s="37">
        <v>3</v>
      </c>
      <c r="H23" s="37">
        <v>1</v>
      </c>
      <c r="I23" s="96">
        <v>475</v>
      </c>
      <c r="J23" s="96">
        <v>572</v>
      </c>
      <c r="K23" s="100">
        <v>102</v>
      </c>
      <c r="L23" s="100">
        <v>123</v>
      </c>
      <c r="M23" s="64">
        <f t="shared" si="0"/>
        <v>-16.95804195804196</v>
      </c>
      <c r="N23" s="14">
        <f t="shared" si="1"/>
        <v>475</v>
      </c>
      <c r="O23" s="73">
        <v>1</v>
      </c>
      <c r="P23" s="14">
        <v>938</v>
      </c>
      <c r="Q23" s="14">
        <v>1525</v>
      </c>
      <c r="R23" s="14">
        <v>217</v>
      </c>
      <c r="S23" s="14">
        <v>357</v>
      </c>
      <c r="T23" s="64">
        <f t="shared" si="2"/>
        <v>-38.49180327868853</v>
      </c>
      <c r="U23" s="74">
        <v>7004</v>
      </c>
      <c r="V23" s="14">
        <f t="shared" si="3"/>
        <v>938</v>
      </c>
      <c r="W23" s="74">
        <f t="shared" si="4"/>
        <v>7942</v>
      </c>
      <c r="X23" s="76">
        <v>1664</v>
      </c>
      <c r="Y23" s="75">
        <f t="shared" si="5"/>
        <v>1881</v>
      </c>
    </row>
    <row r="24" spans="1:25" ht="12.75">
      <c r="A24" s="72">
        <v>11</v>
      </c>
      <c r="B24" s="72">
        <v>15</v>
      </c>
      <c r="C24" s="4" t="s">
        <v>72</v>
      </c>
      <c r="D24" s="4" t="s">
        <v>73</v>
      </c>
      <c r="E24" s="15" t="s">
        <v>46</v>
      </c>
      <c r="F24" s="15" t="s">
        <v>36</v>
      </c>
      <c r="G24" s="37">
        <v>3</v>
      </c>
      <c r="H24" s="37">
        <v>9</v>
      </c>
      <c r="I24" s="24">
        <v>370</v>
      </c>
      <c r="J24" s="24">
        <v>687</v>
      </c>
      <c r="K24" s="24">
        <v>67</v>
      </c>
      <c r="L24" s="24">
        <v>136</v>
      </c>
      <c r="M24" s="64">
        <f t="shared" si="0"/>
        <v>-46.14264919941776</v>
      </c>
      <c r="N24" s="14">
        <f t="shared" si="1"/>
        <v>41.111111111111114</v>
      </c>
      <c r="O24" s="73">
        <v>9</v>
      </c>
      <c r="P24" s="14">
        <v>880</v>
      </c>
      <c r="Q24" s="14">
        <v>1187</v>
      </c>
      <c r="R24" s="14">
        <v>167</v>
      </c>
      <c r="S24" s="14">
        <v>233</v>
      </c>
      <c r="T24" s="64">
        <f t="shared" si="2"/>
        <v>-25.863521482729567</v>
      </c>
      <c r="U24" s="74">
        <v>5407</v>
      </c>
      <c r="V24" s="14">
        <f t="shared" si="3"/>
        <v>97.77777777777777</v>
      </c>
      <c r="W24" s="74">
        <f t="shared" si="4"/>
        <v>6287</v>
      </c>
      <c r="X24" s="76">
        <v>1042</v>
      </c>
      <c r="Y24" s="75">
        <f t="shared" si="5"/>
        <v>1209</v>
      </c>
    </row>
    <row r="25" spans="1:25" ht="12.75" customHeight="1">
      <c r="A25" s="72">
        <v>12</v>
      </c>
      <c r="B25" s="72">
        <v>14</v>
      </c>
      <c r="C25" s="89" t="s">
        <v>65</v>
      </c>
      <c r="D25" s="89" t="s">
        <v>69</v>
      </c>
      <c r="E25" s="15" t="s">
        <v>46</v>
      </c>
      <c r="F25" s="15" t="s">
        <v>42</v>
      </c>
      <c r="G25" s="37">
        <v>6</v>
      </c>
      <c r="H25" s="37">
        <v>7</v>
      </c>
      <c r="I25" s="24">
        <v>415</v>
      </c>
      <c r="J25" s="24">
        <v>706</v>
      </c>
      <c r="K25" s="24">
        <v>78</v>
      </c>
      <c r="L25" s="24">
        <v>129</v>
      </c>
      <c r="M25" s="64">
        <f t="shared" si="0"/>
        <v>-41.21813031161473</v>
      </c>
      <c r="N25" s="14">
        <f t="shared" si="1"/>
        <v>59.285714285714285</v>
      </c>
      <c r="O25" s="37">
        <v>7</v>
      </c>
      <c r="P25" s="14">
        <v>870</v>
      </c>
      <c r="Q25" s="14">
        <v>1512</v>
      </c>
      <c r="R25" s="24">
        <v>213</v>
      </c>
      <c r="S25" s="24">
        <v>326</v>
      </c>
      <c r="T25" s="64">
        <f t="shared" si="2"/>
        <v>-42.46031746031746</v>
      </c>
      <c r="U25" s="101">
        <v>21939</v>
      </c>
      <c r="V25" s="14">
        <f t="shared" si="3"/>
        <v>124.28571428571429</v>
      </c>
      <c r="W25" s="74">
        <f t="shared" si="4"/>
        <v>22809</v>
      </c>
      <c r="X25" s="74">
        <v>4627</v>
      </c>
      <c r="Y25" s="75">
        <f t="shared" si="5"/>
        <v>4840</v>
      </c>
    </row>
    <row r="26" spans="1:25" ht="12.75" customHeight="1">
      <c r="A26" s="72">
        <v>13</v>
      </c>
      <c r="B26" s="72">
        <v>11</v>
      </c>
      <c r="C26" s="4" t="s">
        <v>62</v>
      </c>
      <c r="D26" s="4" t="s">
        <v>63</v>
      </c>
      <c r="E26" s="15" t="s">
        <v>46</v>
      </c>
      <c r="F26" s="15" t="s">
        <v>42</v>
      </c>
      <c r="G26" s="37">
        <v>7</v>
      </c>
      <c r="H26" s="37">
        <v>11</v>
      </c>
      <c r="I26" s="14">
        <v>302</v>
      </c>
      <c r="J26" s="14">
        <v>850</v>
      </c>
      <c r="K26" s="14">
        <v>60</v>
      </c>
      <c r="L26" s="14">
        <v>156</v>
      </c>
      <c r="M26" s="64">
        <f t="shared" si="0"/>
        <v>-64.47058823529412</v>
      </c>
      <c r="N26" s="14">
        <f t="shared" si="1"/>
        <v>27.454545454545453</v>
      </c>
      <c r="O26" s="73">
        <v>11</v>
      </c>
      <c r="P26" s="14">
        <v>730</v>
      </c>
      <c r="Q26" s="14">
        <v>1871</v>
      </c>
      <c r="R26" s="14">
        <v>147</v>
      </c>
      <c r="S26" s="14">
        <v>371</v>
      </c>
      <c r="T26" s="64">
        <f t="shared" si="2"/>
        <v>-60.98343132014965</v>
      </c>
      <c r="U26" s="76">
        <v>33829</v>
      </c>
      <c r="V26" s="14">
        <f t="shared" si="3"/>
        <v>66.36363636363636</v>
      </c>
      <c r="W26" s="74">
        <f t="shared" si="4"/>
        <v>34559</v>
      </c>
      <c r="X26" s="74">
        <v>6796</v>
      </c>
      <c r="Y26" s="75">
        <f t="shared" si="5"/>
        <v>6943</v>
      </c>
    </row>
    <row r="27" spans="1:25" ht="12.75">
      <c r="A27" s="72">
        <v>14</v>
      </c>
      <c r="B27" s="72">
        <v>16</v>
      </c>
      <c r="C27" s="4" t="s">
        <v>57</v>
      </c>
      <c r="D27" s="4" t="s">
        <v>58</v>
      </c>
      <c r="E27" s="15" t="s">
        <v>59</v>
      </c>
      <c r="F27" s="15" t="s">
        <v>42</v>
      </c>
      <c r="G27" s="37">
        <v>8</v>
      </c>
      <c r="H27" s="37">
        <v>12</v>
      </c>
      <c r="I27" s="24">
        <v>206</v>
      </c>
      <c r="J27" s="24">
        <v>473</v>
      </c>
      <c r="K27" s="14">
        <v>41</v>
      </c>
      <c r="L27" s="14">
        <v>85</v>
      </c>
      <c r="M27" s="64">
        <f t="shared" si="0"/>
        <v>-56.448202959830866</v>
      </c>
      <c r="N27" s="14">
        <f t="shared" si="1"/>
        <v>17.166666666666668</v>
      </c>
      <c r="O27" s="38">
        <v>12</v>
      </c>
      <c r="P27" s="14">
        <v>631</v>
      </c>
      <c r="Q27" s="14">
        <v>1153</v>
      </c>
      <c r="R27" s="14">
        <v>117</v>
      </c>
      <c r="S27" s="14">
        <v>221</v>
      </c>
      <c r="T27" s="64">
        <f t="shared" si="2"/>
        <v>-45.27320034692107</v>
      </c>
      <c r="U27" s="74">
        <v>71300</v>
      </c>
      <c r="V27" s="14">
        <f t="shared" si="3"/>
        <v>52.583333333333336</v>
      </c>
      <c r="W27" s="74">
        <f t="shared" si="4"/>
        <v>71931</v>
      </c>
      <c r="X27" s="76">
        <v>12171</v>
      </c>
      <c r="Y27" s="75">
        <f t="shared" si="5"/>
        <v>12288</v>
      </c>
    </row>
    <row r="28" spans="1:25" ht="12.75">
      <c r="A28" s="72">
        <v>15</v>
      </c>
      <c r="B28" s="72">
        <v>10</v>
      </c>
      <c r="C28" s="4" t="s">
        <v>64</v>
      </c>
      <c r="D28" s="4" t="s">
        <v>68</v>
      </c>
      <c r="E28" s="15" t="s">
        <v>59</v>
      </c>
      <c r="F28" s="15" t="s">
        <v>42</v>
      </c>
      <c r="G28" s="37">
        <v>6</v>
      </c>
      <c r="H28" s="37">
        <v>9</v>
      </c>
      <c r="I28" s="24">
        <v>304</v>
      </c>
      <c r="J28" s="24">
        <v>1202</v>
      </c>
      <c r="K28" s="22">
        <v>51</v>
      </c>
      <c r="L28" s="22">
        <v>180</v>
      </c>
      <c r="M28" s="64">
        <f t="shared" si="0"/>
        <v>-74.70881863560732</v>
      </c>
      <c r="N28" s="14">
        <f t="shared" si="1"/>
        <v>33.77777777777778</v>
      </c>
      <c r="O28" s="73">
        <v>9</v>
      </c>
      <c r="P28" s="14">
        <v>541</v>
      </c>
      <c r="Q28" s="14">
        <v>1917</v>
      </c>
      <c r="R28" s="14">
        <v>108</v>
      </c>
      <c r="S28" s="14">
        <v>324</v>
      </c>
      <c r="T28" s="64">
        <f t="shared" si="2"/>
        <v>-71.77882107459573</v>
      </c>
      <c r="U28" s="95">
        <v>30636</v>
      </c>
      <c r="V28" s="14">
        <f t="shared" si="3"/>
        <v>60.111111111111114</v>
      </c>
      <c r="W28" s="74">
        <f t="shared" si="4"/>
        <v>31177</v>
      </c>
      <c r="X28" s="74">
        <v>5085</v>
      </c>
      <c r="Y28" s="75">
        <f t="shared" si="5"/>
        <v>5193</v>
      </c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96"/>
      <c r="J29" s="96"/>
      <c r="K29" s="100"/>
      <c r="L29" s="100"/>
      <c r="M29" s="64"/>
      <c r="N29" s="14"/>
      <c r="O29" s="73"/>
      <c r="P29" s="22"/>
      <c r="Q29" s="22"/>
      <c r="R29" s="22"/>
      <c r="S29" s="22"/>
      <c r="T29" s="64"/>
      <c r="U29" s="90"/>
      <c r="V29" s="14"/>
      <c r="W29" s="74"/>
      <c r="X29" s="74"/>
      <c r="Y29" s="75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14"/>
      <c r="L30" s="14"/>
      <c r="M30" s="64"/>
      <c r="N30" s="14"/>
      <c r="O30" s="37"/>
      <c r="P30" s="14"/>
      <c r="Q30" s="14"/>
      <c r="R30" s="14"/>
      <c r="S30" s="14"/>
      <c r="T30" s="64"/>
      <c r="U30" s="74"/>
      <c r="V30" s="14"/>
      <c r="W30" s="74"/>
      <c r="X30" s="74"/>
      <c r="Y30" s="75"/>
    </row>
    <row r="31" spans="1:25" ht="12.75">
      <c r="A31" s="72">
        <v>18</v>
      </c>
      <c r="B31" s="72"/>
      <c r="C31" s="94"/>
      <c r="D31" s="4"/>
      <c r="E31" s="15"/>
      <c r="F31" s="15"/>
      <c r="G31" s="37"/>
      <c r="H31" s="37"/>
      <c r="I31" s="24"/>
      <c r="J31" s="24"/>
      <c r="K31" s="96"/>
      <c r="L31" s="96"/>
      <c r="M31" s="64"/>
      <c r="N31" s="14"/>
      <c r="O31" s="37"/>
      <c r="P31" s="22"/>
      <c r="Q31" s="22"/>
      <c r="R31" s="22"/>
      <c r="S31" s="22"/>
      <c r="T31" s="64"/>
      <c r="U31" s="90"/>
      <c r="V31" s="14"/>
      <c r="W31" s="74"/>
      <c r="X31" s="74"/>
      <c r="Y31" s="75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22"/>
      <c r="Q33" s="22"/>
      <c r="R33" s="22"/>
      <c r="S33" s="22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170</v>
      </c>
      <c r="I34" s="31">
        <f>SUM(I14:I33)</f>
        <v>33029</v>
      </c>
      <c r="J34" s="31">
        <f>SUM(J14:J33)</f>
        <v>56728</v>
      </c>
      <c r="K34" s="31">
        <f>SUM(K14:K33)</f>
        <v>5799</v>
      </c>
      <c r="L34" s="31">
        <f>SUM(L14:L33)</f>
        <v>9914</v>
      </c>
      <c r="M34" s="68">
        <f>(I34/J34*100)-100</f>
        <v>-41.77654773656748</v>
      </c>
      <c r="N34" s="32">
        <f>I34/H34</f>
        <v>194.28823529411764</v>
      </c>
      <c r="O34" s="34">
        <f>SUM(O14:O33)</f>
        <v>170</v>
      </c>
      <c r="P34" s="31">
        <f>SUM(P14:P33)</f>
        <v>75277</v>
      </c>
      <c r="Q34" s="31">
        <v>348995</v>
      </c>
      <c r="R34" s="31">
        <f>SUM(R14:R33)</f>
        <v>14684</v>
      </c>
      <c r="S34" s="31">
        <v>70166</v>
      </c>
      <c r="T34" s="68">
        <f>(P34/Q34*100)-100</f>
        <v>-78.4303500050144</v>
      </c>
      <c r="U34" s="31">
        <f>SUM(U14:U33)</f>
        <v>1178038</v>
      </c>
      <c r="V34" s="86">
        <f>P34/O34</f>
        <v>442.8058823529412</v>
      </c>
      <c r="W34" s="88">
        <f>SUM(U34,P34)</f>
        <v>1253315</v>
      </c>
      <c r="X34" s="87">
        <f>SUM(X14:X33)</f>
        <v>225774</v>
      </c>
      <c r="Y34" s="35">
        <f>SUM(Y14:Y33)</f>
        <v>240458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04 - Jul</v>
      </c>
      <c r="L4" s="20"/>
      <c r="M4" s="62" t="str">
        <f>'WEEKLY COMPETITIVE REPORT'!M4</f>
        <v>06 - Jul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0.7234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03 - Jul</v>
      </c>
      <c r="L5" s="7"/>
      <c r="M5" s="63" t="str">
        <f>'WEEKLY COMPETITIVE REPORT'!M5</f>
        <v>09 - Jul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41830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TRANSFORMERS: AGE OF EXTINCTION</v>
      </c>
      <c r="D14" s="4" t="str">
        <f>'WEEKLY COMPETITIVE REPORT'!D14</f>
        <v>TRANSFORMERJI: DOBA IZUMRTJA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2</v>
      </c>
      <c r="H14" s="37">
        <f>'WEEKLY COMPETITIVE REPORT'!H14</f>
        <v>11</v>
      </c>
      <c r="I14" s="14">
        <f>'WEEKLY COMPETITIVE REPORT'!I14/Y4</f>
        <v>15229.471938070223</v>
      </c>
      <c r="J14" s="14">
        <f>'WEEKLY COMPETITIVE REPORT'!J14/Y4</f>
        <v>30789.32817251866</v>
      </c>
      <c r="K14" s="22">
        <f>'WEEKLY COMPETITIVE REPORT'!K14</f>
        <v>1818</v>
      </c>
      <c r="L14" s="22">
        <f>'WEEKLY COMPETITIVE REPORT'!L14</f>
        <v>3695</v>
      </c>
      <c r="M14" s="64">
        <f>'WEEKLY COMPETITIVE REPORT'!M14</f>
        <v>-50.53652404256274</v>
      </c>
      <c r="N14" s="14">
        <f aca="true" t="shared" si="0" ref="N14:N20">I14/H14</f>
        <v>1384.4974489154747</v>
      </c>
      <c r="O14" s="37">
        <f>'WEEKLY COMPETITIVE REPORT'!O14</f>
        <v>11</v>
      </c>
      <c r="P14" s="14">
        <f>'WEEKLY COMPETITIVE REPORT'!P14/Y4</f>
        <v>31058.888581697538</v>
      </c>
      <c r="Q14" s="14">
        <f>'WEEKLY COMPETITIVE REPORT'!Q14/Y4</f>
        <v>59641.96848216754</v>
      </c>
      <c r="R14" s="22">
        <f>'WEEKLY COMPETITIVE REPORT'!R14</f>
        <v>4121</v>
      </c>
      <c r="S14" s="22">
        <f>'WEEKLY COMPETITIVE REPORT'!S14</f>
        <v>8145</v>
      </c>
      <c r="T14" s="64">
        <f>'WEEKLY COMPETITIVE REPORT'!T14</f>
        <v>-47.92444083903118</v>
      </c>
      <c r="U14" s="14">
        <f>'WEEKLY COMPETITIVE REPORT'!U14/Y4</f>
        <v>68099.25352502073</v>
      </c>
      <c r="V14" s="14">
        <f aca="true" t="shared" si="1" ref="V14:V20">P14/O14</f>
        <v>2823.535325608867</v>
      </c>
      <c r="W14" s="25">
        <f aca="true" t="shared" si="2" ref="W14:W20">P14+U14</f>
        <v>99158.14210671827</v>
      </c>
      <c r="X14" s="22">
        <f>'WEEKLY COMPETITIVE REPORT'!X14</f>
        <v>9159</v>
      </c>
      <c r="Y14" s="56">
        <f>'WEEKLY COMPETITIVE REPORT'!Y14</f>
        <v>13280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HOW TO TRAIN YOUR DRAGON 2</v>
      </c>
      <c r="D15" s="4" t="str">
        <f>'WEEKLY COMPETITIVE REPORT'!D15</f>
        <v>KAKO IZURITI SVOJEGA ZMAJA 2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3</v>
      </c>
      <c r="H15" s="37">
        <f>'WEEKLY COMPETITIVE REPORT'!H15</f>
        <v>22</v>
      </c>
      <c r="I15" s="14">
        <f>'WEEKLY COMPETITIVE REPORT'!I15/Y4</f>
        <v>8014.9294995852915</v>
      </c>
      <c r="J15" s="14">
        <f>'WEEKLY COMPETITIVE REPORT'!J15/Y4</f>
        <v>14441.526126624274</v>
      </c>
      <c r="K15" s="22">
        <f>'WEEKLY COMPETITIVE REPORT'!K15</f>
        <v>1006</v>
      </c>
      <c r="L15" s="22">
        <f>'WEEKLY COMPETITIVE REPORT'!L15</f>
        <v>1828</v>
      </c>
      <c r="M15" s="64">
        <f>'WEEKLY COMPETITIVE REPORT'!M15</f>
        <v>-44.500813630707384</v>
      </c>
      <c r="N15" s="14">
        <f t="shared" si="0"/>
        <v>364.31497725387686</v>
      </c>
      <c r="O15" s="37">
        <f>'WEEKLY COMPETITIVE REPORT'!O15</f>
        <v>22</v>
      </c>
      <c r="P15" s="14">
        <f>'WEEKLY COMPETITIVE REPORT'!P15/Y4</f>
        <v>22023.776610450648</v>
      </c>
      <c r="Q15" s="14">
        <f>'WEEKLY COMPETITIVE REPORT'!Q15/Y4</f>
        <v>32706.66298037047</v>
      </c>
      <c r="R15" s="22">
        <f>'WEEKLY COMPETITIVE REPORT'!R15</f>
        <v>3104</v>
      </c>
      <c r="S15" s="22">
        <f>'WEEKLY COMPETITIVE REPORT'!S15</f>
        <v>4591</v>
      </c>
      <c r="T15" s="64">
        <f>'WEEKLY COMPETITIVE REPORT'!T15</f>
        <v>-32.662721893491124</v>
      </c>
      <c r="U15" s="14">
        <f>'WEEKLY COMPETITIVE REPORT'!U15/Y4</f>
        <v>123536.07962399778</v>
      </c>
      <c r="V15" s="14">
        <f t="shared" si="1"/>
        <v>1001.080755020484</v>
      </c>
      <c r="W15" s="25">
        <f t="shared" si="2"/>
        <v>145559.85623444844</v>
      </c>
      <c r="X15" s="22">
        <f>'WEEKLY COMPETITIVE REPORT'!X15</f>
        <v>17134</v>
      </c>
      <c r="Y15" s="56">
        <f>'WEEKLY COMPETITIVE REPORT'!Y15</f>
        <v>20238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NEIGHBORS</v>
      </c>
      <c r="D16" s="4" t="str">
        <f>'WEEKLY COMPETITIVE REPORT'!D16</f>
        <v>SOSEDI</v>
      </c>
      <c r="E16" s="4" t="str">
        <f>'WEEKLY COMPETITIVE REPORT'!E16</f>
        <v>UNI</v>
      </c>
      <c r="F16" s="4" t="str">
        <f>'WEEKLY COMPETITIVE REPORT'!F16</f>
        <v>Karantanija</v>
      </c>
      <c r="G16" s="37">
        <f>'WEEKLY COMPETITIVE REPORT'!G16</f>
        <v>9</v>
      </c>
      <c r="H16" s="37">
        <f>'WEEKLY COMPETITIVE REPORT'!H16</f>
        <v>9</v>
      </c>
      <c r="I16" s="14">
        <f>'WEEKLY COMPETITIVE REPORT'!I16/Y4</f>
        <v>5807.29886646392</v>
      </c>
      <c r="J16" s="14">
        <f>'WEEKLY COMPETITIVE REPORT'!J16/Y4</f>
        <v>6751.451479126347</v>
      </c>
      <c r="K16" s="22">
        <f>'WEEKLY COMPETITIVE REPORT'!K16</f>
        <v>776</v>
      </c>
      <c r="L16" s="22">
        <f>'WEEKLY COMPETITIVE REPORT'!L16</f>
        <v>900</v>
      </c>
      <c r="M16" s="64">
        <f>'WEEKLY COMPETITIVE REPORT'!M16</f>
        <v>-13.984438984438981</v>
      </c>
      <c r="N16" s="14">
        <f t="shared" si="0"/>
        <v>645.2554296071022</v>
      </c>
      <c r="O16" s="37">
        <f>'WEEKLY COMPETITIVE REPORT'!O16</f>
        <v>9</v>
      </c>
      <c r="P16" s="14">
        <f>'WEEKLY COMPETITIVE REPORT'!P16/Y4</f>
        <v>12018.247166159801</v>
      </c>
      <c r="Q16" s="14">
        <f>'WEEKLY COMPETITIVE REPORT'!Q16/Y4</f>
        <v>14198.230577826927</v>
      </c>
      <c r="R16" s="22">
        <f>'WEEKLY COMPETITIVE REPORT'!R16</f>
        <v>1770</v>
      </c>
      <c r="S16" s="22">
        <f>'WEEKLY COMPETITIVE REPORT'!S16</f>
        <v>2092</v>
      </c>
      <c r="T16" s="64">
        <f>'WEEKLY COMPETITIVE REPORT'!T16</f>
        <v>-15.353909064355946</v>
      </c>
      <c r="U16" s="14">
        <f>'WEEKLY COMPETITIVE REPORT'!U16/Y4</f>
        <v>234970.97041747303</v>
      </c>
      <c r="V16" s="14">
        <f t="shared" si="1"/>
        <v>1335.3607962399778</v>
      </c>
      <c r="W16" s="25">
        <f t="shared" si="2"/>
        <v>246989.21758363282</v>
      </c>
      <c r="X16" s="22">
        <f>'WEEKLY COMPETITIVE REPORT'!X16</f>
        <v>33861</v>
      </c>
      <c r="Y16" s="56">
        <f>'WEEKLY COMPETITIVE REPORT'!Y16</f>
        <v>35631</v>
      </c>
    </row>
    <row r="17" spans="1:25" ht="12.75">
      <c r="A17" s="50">
        <v>4</v>
      </c>
      <c r="B17" s="4">
        <f>'WEEKLY COMPETITIVE REPORT'!B17</f>
        <v>4</v>
      </c>
      <c r="C17" s="4" t="str">
        <f>'WEEKLY COMPETITIVE REPORT'!C17</f>
        <v>MILLION WAYS TO DIE IN THE WEST</v>
      </c>
      <c r="D17" s="4" t="str">
        <f>'WEEKLY COMPETITIVE REPORT'!D17</f>
        <v>KAKO NE UMRETI NA ZAHODU</v>
      </c>
      <c r="E17" s="4" t="str">
        <f>'WEEKLY COMPETITIVE REPORT'!E17</f>
        <v>UNI</v>
      </c>
      <c r="F17" s="4" t="str">
        <f>'WEEKLY COMPETITIVE REPORT'!F17</f>
        <v>Karantanija</v>
      </c>
      <c r="G17" s="37">
        <f>'WEEKLY COMPETITIVE REPORT'!G17</f>
        <v>5</v>
      </c>
      <c r="H17" s="37">
        <f>'WEEKLY COMPETITIVE REPORT'!H17</f>
        <v>9</v>
      </c>
      <c r="I17" s="14">
        <f>'WEEKLY COMPETITIVE REPORT'!I17/Y4</f>
        <v>4254.907381808128</v>
      </c>
      <c r="J17" s="14">
        <f>'WEEKLY COMPETITIVE REPORT'!J17/Y4</f>
        <v>6168.095106441802</v>
      </c>
      <c r="K17" s="22">
        <f>'WEEKLY COMPETITIVE REPORT'!K17</f>
        <v>548</v>
      </c>
      <c r="L17" s="22">
        <f>'WEEKLY COMPETITIVE REPORT'!L17</f>
        <v>836</v>
      </c>
      <c r="M17" s="64">
        <f>'WEEKLY COMPETITIVE REPORT'!M17</f>
        <v>-31.017480950246522</v>
      </c>
      <c r="N17" s="14">
        <f t="shared" si="0"/>
        <v>472.76748686756974</v>
      </c>
      <c r="O17" s="37">
        <f>'WEEKLY COMPETITIVE REPORT'!O17</f>
        <v>9</v>
      </c>
      <c r="P17" s="14">
        <f>'WEEKLY COMPETITIVE REPORT'!P17/Y4</f>
        <v>10077.412220071883</v>
      </c>
      <c r="Q17" s="14">
        <f>'WEEKLY COMPETITIVE REPORT'!Q17/Y4</f>
        <v>12793.75172795134</v>
      </c>
      <c r="R17" s="22">
        <f>'WEEKLY COMPETITIVE REPORT'!R17</f>
        <v>1496</v>
      </c>
      <c r="S17" s="22">
        <f>'WEEKLY COMPETITIVE REPORT'!S17</f>
        <v>1890</v>
      </c>
      <c r="T17" s="64">
        <f>'WEEKLY COMPETITIVE REPORT'!T17</f>
        <v>-21.231766612641806</v>
      </c>
      <c r="U17" s="14">
        <f>'WEEKLY COMPETITIVE REPORT'!U17/Y4</f>
        <v>86335.36079623997</v>
      </c>
      <c r="V17" s="14">
        <f t="shared" si="1"/>
        <v>1119.7124688968759</v>
      </c>
      <c r="W17" s="25">
        <f t="shared" si="2"/>
        <v>96412.77301631185</v>
      </c>
      <c r="X17" s="22">
        <f>'WEEKLY COMPETITIVE REPORT'!X17</f>
        <v>12252</v>
      </c>
      <c r="Y17" s="56">
        <f>'WEEKLY COMPETITIVE REPORT'!Y17</f>
        <v>13748</v>
      </c>
    </row>
    <row r="18" spans="1:25" ht="13.5" customHeight="1">
      <c r="A18" s="50">
        <v>5</v>
      </c>
      <c r="B18" s="4">
        <f>'WEEKLY COMPETITIVE REPORT'!B18</f>
        <v>5</v>
      </c>
      <c r="C18" s="4" t="str">
        <f>'WEEKLY COMPETITIVE REPORT'!C18</f>
        <v>MALEFICENT</v>
      </c>
      <c r="D18" s="4" t="str">
        <f>'WEEKLY COMPETITIVE REPORT'!D18</f>
        <v>ZLOHOTNICA</v>
      </c>
      <c r="E18" s="4" t="str">
        <f>'WEEKLY COMPETITIVE REPORT'!E18</f>
        <v>BVI</v>
      </c>
      <c r="F18" s="4" t="str">
        <f>'WEEKLY COMPETITIVE REPORT'!F18</f>
        <v>CENEX</v>
      </c>
      <c r="G18" s="37">
        <f>'WEEKLY COMPETITIVE REPORT'!G18</f>
        <v>6</v>
      </c>
      <c r="H18" s="37">
        <f>'WEEKLY COMPETITIVE REPORT'!H18</f>
        <v>16</v>
      </c>
      <c r="I18" s="14">
        <f>'WEEKLY COMPETITIVE REPORT'!I18/Y4</f>
        <v>3049.4885264030963</v>
      </c>
      <c r="J18" s="14">
        <f>'WEEKLY COMPETITIVE REPORT'!J18/Y4</f>
        <v>5330.384296378214</v>
      </c>
      <c r="K18" s="22">
        <f>'WEEKLY COMPETITIVE REPORT'!K18</f>
        <v>405</v>
      </c>
      <c r="L18" s="22">
        <f>'WEEKLY COMPETITIVE REPORT'!L18</f>
        <v>694</v>
      </c>
      <c r="M18" s="64">
        <f>'WEEKLY COMPETITIVE REPORT'!M18</f>
        <v>-42.790456431535276</v>
      </c>
      <c r="N18" s="14">
        <f t="shared" si="0"/>
        <v>190.59303290019352</v>
      </c>
      <c r="O18" s="37">
        <f>'WEEKLY COMPETITIVE REPORT'!O18</f>
        <v>16</v>
      </c>
      <c r="P18" s="14">
        <f>'WEEKLY COMPETITIVE REPORT'!P18/Y4</f>
        <v>7896.046447332043</v>
      </c>
      <c r="Q18" s="14">
        <f>'WEEKLY COMPETITIVE REPORT'!Q18/Y4</f>
        <v>11900.746474979263</v>
      </c>
      <c r="R18" s="22">
        <f>'WEEKLY COMPETITIVE REPORT'!R18</f>
        <v>1163</v>
      </c>
      <c r="S18" s="22">
        <f>'WEEKLY COMPETITIVE REPORT'!S18</f>
        <v>1701</v>
      </c>
      <c r="T18" s="64">
        <f>'WEEKLY COMPETITIVE REPORT'!T18</f>
        <v>-33.650830526193516</v>
      </c>
      <c r="U18" s="14">
        <f>'WEEKLY COMPETITIVE REPORT'!U18/Y4</f>
        <v>106584.18578932817</v>
      </c>
      <c r="V18" s="14">
        <f t="shared" si="1"/>
        <v>493.50290295825266</v>
      </c>
      <c r="W18" s="25">
        <f t="shared" si="2"/>
        <v>114480.23223666022</v>
      </c>
      <c r="X18" s="22">
        <f>'WEEKLY COMPETITIVE REPORT'!X18</f>
        <v>14932</v>
      </c>
      <c r="Y18" s="56">
        <f>'WEEKLY COMPETITIVE REPORT'!Y18</f>
        <v>16095</v>
      </c>
    </row>
    <row r="19" spans="1:25" ht="12.75">
      <c r="A19" s="50">
        <v>6</v>
      </c>
      <c r="B19" s="4">
        <f>'WEEKLY COMPETITIVE REPORT'!B19</f>
        <v>9</v>
      </c>
      <c r="C19" s="4" t="str">
        <f>'WEEKLY COMPETITIVE REPORT'!C19</f>
        <v>OTHER WOMAN</v>
      </c>
      <c r="D19" s="4" t="str">
        <f>'WEEKLY COMPETITIVE REPORT'!D19</f>
        <v>MAŠČEVANJE V VISKOIH PETAH</v>
      </c>
      <c r="E19" s="4" t="str">
        <f>'WEEKLY COMPETITIVE REPORT'!E19</f>
        <v>FOX</v>
      </c>
      <c r="F19" s="4" t="str">
        <f>'WEEKLY COMPETITIVE REPORT'!F19</f>
        <v>Blitz</v>
      </c>
      <c r="G19" s="37">
        <f>'WEEKLY COMPETITIVE REPORT'!G19</f>
        <v>11</v>
      </c>
      <c r="H19" s="37">
        <f>'WEEKLY COMPETITIVE REPORT'!H19</f>
        <v>9</v>
      </c>
      <c r="I19" s="14">
        <f>'WEEKLY COMPETITIVE REPORT'!I19/Y4</f>
        <v>1881.3934199612938</v>
      </c>
      <c r="J19" s="14">
        <f>'WEEKLY COMPETITIVE REPORT'!J19/Y4</f>
        <v>2004.423555432679</v>
      </c>
      <c r="K19" s="22">
        <f>'WEEKLY COMPETITIVE REPORT'!K19</f>
        <v>234</v>
      </c>
      <c r="L19" s="22">
        <f>'WEEKLY COMPETITIVE REPORT'!L19</f>
        <v>243</v>
      </c>
      <c r="M19" s="64">
        <f>'WEEKLY COMPETITIVE REPORT'!M19</f>
        <v>-6.137931034482762</v>
      </c>
      <c r="N19" s="14">
        <f t="shared" si="0"/>
        <v>209.04371332903264</v>
      </c>
      <c r="O19" s="37">
        <f>'WEEKLY COMPETITIVE REPORT'!O19</f>
        <v>9</v>
      </c>
      <c r="P19" s="14">
        <f>'WEEKLY COMPETITIVE REPORT'!P19/Y4</f>
        <v>4268.73099253525</v>
      </c>
      <c r="Q19" s="14">
        <f>'WEEKLY COMPETITIVE REPORT'!Q19/Y4</f>
        <v>4017.141277301631</v>
      </c>
      <c r="R19" s="22">
        <f>'WEEKLY COMPETITIVE REPORT'!R19</f>
        <v>602</v>
      </c>
      <c r="S19" s="22">
        <f>'WEEKLY COMPETITIVE REPORT'!S19</f>
        <v>531</v>
      </c>
      <c r="T19" s="64">
        <f>'WEEKLY COMPETITIVE REPORT'!T19</f>
        <v>6.2629043358568595</v>
      </c>
      <c r="U19" s="14">
        <f>'WEEKLY COMPETITIVE REPORT'!U19/Y4</f>
        <v>215236.38374343378</v>
      </c>
      <c r="V19" s="14">
        <f t="shared" si="1"/>
        <v>474.3034436150278</v>
      </c>
      <c r="W19" s="25">
        <f t="shared" si="2"/>
        <v>219505.11473596902</v>
      </c>
      <c r="X19" s="22">
        <f>'WEEKLY COMPETITIVE REPORT'!X19</f>
        <v>30189</v>
      </c>
      <c r="Y19" s="56">
        <f>'WEEKLY COMPETITIVE REPORT'!Y19</f>
        <v>30791</v>
      </c>
    </row>
    <row r="20" spans="1:25" ht="12.75">
      <c r="A20" s="51">
        <v>7</v>
      </c>
      <c r="B20" s="4">
        <f>'WEEKLY COMPETITIVE REPORT'!B20</f>
        <v>8</v>
      </c>
      <c r="C20" s="4" t="str">
        <f>'WEEKLY COMPETITIVE REPORT'!C20</f>
        <v>X-MEN DAYS OF FUTURE PAST</v>
      </c>
      <c r="D20" s="4" t="str">
        <f>'WEEKLY COMPETITIVE REPORT'!D20</f>
        <v>MOŽJE X: DNEVI PRIHODNJE PRETEKLOSTI</v>
      </c>
      <c r="E20" s="4" t="str">
        <f>'WEEKLY COMPETITIVE REPORT'!E20</f>
        <v>FOX</v>
      </c>
      <c r="F20" s="4" t="str">
        <f>'WEEKLY COMPETITIVE REPORT'!F20</f>
        <v>Blitz</v>
      </c>
      <c r="G20" s="37">
        <f>'WEEKLY COMPETITIVE REPORT'!G20</f>
        <v>7</v>
      </c>
      <c r="H20" s="37">
        <f>'WEEKLY COMPETITIVE REPORT'!H20</f>
        <v>12</v>
      </c>
      <c r="I20" s="14">
        <f>'WEEKLY COMPETITIVE REPORT'!I20/Y4</f>
        <v>1676.8039811998892</v>
      </c>
      <c r="J20" s="14">
        <f>'WEEKLY COMPETITIVE REPORT'!J20/Y4</f>
        <v>1802.5988388166988</v>
      </c>
      <c r="K20" s="22">
        <f>'WEEKLY COMPETITIVE REPORT'!K20</f>
        <v>199</v>
      </c>
      <c r="L20" s="22">
        <f>'WEEKLY COMPETITIVE REPORT'!L20</f>
        <v>225</v>
      </c>
      <c r="M20" s="64">
        <f>'WEEKLY COMPETITIVE REPORT'!M20</f>
        <v>-6.978527607361968</v>
      </c>
      <c r="N20" s="14">
        <f t="shared" si="0"/>
        <v>139.73366509999076</v>
      </c>
      <c r="O20" s="37">
        <f>'WEEKLY COMPETITIVE REPORT'!O20</f>
        <v>12</v>
      </c>
      <c r="P20" s="14">
        <f>'WEEKLY COMPETITIVE REPORT'!P20/Y4</f>
        <v>3518.1089300525296</v>
      </c>
      <c r="Q20" s="14">
        <f>'WEEKLY COMPETITIVE REPORT'!Q20/Y4</f>
        <v>4214.818910699474</v>
      </c>
      <c r="R20" s="22">
        <f>'WEEKLY COMPETITIVE REPORT'!R20</f>
        <v>460</v>
      </c>
      <c r="S20" s="22">
        <f>'WEEKLY COMPETITIVE REPORT'!S20</f>
        <v>564</v>
      </c>
      <c r="T20" s="64">
        <f>'WEEKLY COMPETITIVE REPORT'!T20</f>
        <v>-16.530009839291566</v>
      </c>
      <c r="U20" s="14">
        <f>'WEEKLY COMPETITIVE REPORT'!U20/Y4</f>
        <v>89659.93917611279</v>
      </c>
      <c r="V20" s="14">
        <f t="shared" si="1"/>
        <v>293.17574417104413</v>
      </c>
      <c r="W20" s="25">
        <f t="shared" si="2"/>
        <v>93178.04810616533</v>
      </c>
      <c r="X20" s="22">
        <f>'WEEKLY COMPETITIVE REPORT'!X20</f>
        <v>11968</v>
      </c>
      <c r="Y20" s="56">
        <f>'WEEKLY COMPETITIVE REPORT'!Y20</f>
        <v>12428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RIO 2</v>
      </c>
      <c r="D21" s="4" t="str">
        <f>'WEEKLY COMPETITIVE REPORT'!D21</f>
        <v>RIO 2</v>
      </c>
      <c r="E21" s="4" t="str">
        <f>'WEEKLY COMPETITIVE REPORT'!E21</f>
        <v>FOX</v>
      </c>
      <c r="F21" s="4" t="str">
        <f>'WEEKLY COMPETITIVE REPORT'!F21</f>
        <v>Blitz</v>
      </c>
      <c r="G21" s="37">
        <f>'WEEKLY COMPETITIVE REPORT'!G21</f>
        <v>13</v>
      </c>
      <c r="H21" s="37">
        <f>'WEEKLY COMPETITIVE REPORT'!H21</f>
        <v>23</v>
      </c>
      <c r="I21" s="14">
        <f>'WEEKLY COMPETITIVE REPORT'!I21/Y4</f>
        <v>1281.4487144042023</v>
      </c>
      <c r="J21" s="14">
        <f>'WEEKLY COMPETITIVE REPORT'!J21/Y4</f>
        <v>2558.750345590268</v>
      </c>
      <c r="K21" s="22">
        <f>'WEEKLY COMPETITIVE REPORT'!K21</f>
        <v>190</v>
      </c>
      <c r="L21" s="22">
        <f>'WEEKLY COMPETITIVE REPORT'!L21</f>
        <v>379</v>
      </c>
      <c r="M21" s="64">
        <f>'WEEKLY COMPETITIVE REPORT'!M21</f>
        <v>-49.91896272285251</v>
      </c>
      <c r="N21" s="14">
        <f aca="true" t="shared" si="3" ref="N21:N33">I21/H21</f>
        <v>55.715161495834884</v>
      </c>
      <c r="O21" s="37">
        <f>'WEEKLY COMPETITIVE REPORT'!O21</f>
        <v>23</v>
      </c>
      <c r="P21" s="14">
        <f>'WEEKLY COMPETITIVE REPORT'!P21/Y4</f>
        <v>3513.961846834393</v>
      </c>
      <c r="Q21" s="14">
        <f>'WEEKLY COMPETITIVE REPORT'!Q21/Y4</f>
        <v>5418.855405031794</v>
      </c>
      <c r="R21" s="22">
        <f>'WEEKLY COMPETITIVE REPORT'!R21</f>
        <v>512</v>
      </c>
      <c r="S21" s="22">
        <f>'WEEKLY COMPETITIVE REPORT'!S21</f>
        <v>820</v>
      </c>
      <c r="T21" s="64">
        <f>'WEEKLY COMPETITIVE REPORT'!T21</f>
        <v>-35.153061224489804</v>
      </c>
      <c r="U21" s="14">
        <f>'WEEKLY COMPETITIVE REPORT'!U21/Y4</f>
        <v>464282.55460326234</v>
      </c>
      <c r="V21" s="14">
        <f aca="true" t="shared" si="4" ref="V21:V33">P21/O21</f>
        <v>152.7809498623649</v>
      </c>
      <c r="W21" s="25">
        <f aca="true" t="shared" si="5" ref="W21:W33">P21+U21</f>
        <v>467796.51645009674</v>
      </c>
      <c r="X21" s="22">
        <f>'WEEKLY COMPETITIVE REPORT'!X21</f>
        <v>64225</v>
      </c>
      <c r="Y21" s="56">
        <f>'WEEKLY COMPETITIVE REPORT'!Y21</f>
        <v>64737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ADORE</v>
      </c>
      <c r="D22" s="4" t="str">
        <f>'WEEKLY COMPETITIVE REPORT'!D22</f>
        <v>OBČUDOVANI</v>
      </c>
      <c r="E22" s="4" t="str">
        <f>'WEEKLY COMPETITIVE REPORT'!E22</f>
        <v>IND</v>
      </c>
      <c r="F22" s="4" t="str">
        <f>'WEEKLY COMPETITIVE REPORT'!F22</f>
        <v>Cinemania</v>
      </c>
      <c r="G22" s="37">
        <f>'WEEKLY COMPETITIVE REPORT'!G22</f>
        <v>2</v>
      </c>
      <c r="H22" s="37">
        <f>'WEEKLY COMPETITIVE REPORT'!H22</f>
        <v>10</v>
      </c>
      <c r="I22" s="14">
        <f>'WEEKLY COMPETITIVE REPORT'!I22/Y4</f>
        <v>1598.0094000552942</v>
      </c>
      <c r="J22" s="14">
        <f>'WEEKLY COMPETITIVE REPORT'!J22/Y4</f>
        <v>2365.219795410561</v>
      </c>
      <c r="K22" s="22">
        <f>'WEEKLY COMPETITIVE REPORT'!K22</f>
        <v>224</v>
      </c>
      <c r="L22" s="22">
        <f>'WEEKLY COMPETITIVE REPORT'!L22</f>
        <v>305</v>
      </c>
      <c r="M22" s="64">
        <f>'WEEKLY COMPETITIVE REPORT'!M22</f>
        <v>-32.43717124488603</v>
      </c>
      <c r="N22" s="14">
        <f t="shared" si="3"/>
        <v>159.8009400055294</v>
      </c>
      <c r="O22" s="37">
        <f>'WEEKLY COMPETITIVE REPORT'!O22</f>
        <v>10</v>
      </c>
      <c r="P22" s="14">
        <f>'WEEKLY COMPETITIVE REPORT'!P22/Y4</f>
        <v>3339.7843516726566</v>
      </c>
      <c r="Q22" s="14">
        <f>'WEEKLY COMPETITIVE REPORT'!Q22/Y4</f>
        <v>4608.791816422449</v>
      </c>
      <c r="R22" s="22">
        <f>'WEEKLY COMPETITIVE REPORT'!R22</f>
        <v>487</v>
      </c>
      <c r="S22" s="22">
        <f>'WEEKLY COMPETITIVE REPORT'!S22</f>
        <v>669</v>
      </c>
      <c r="T22" s="64">
        <f>'WEEKLY COMPETITIVE REPORT'!T22</f>
        <v>-27.534493101379724</v>
      </c>
      <c r="U22" s="14">
        <f>'WEEKLY COMPETITIVE REPORT'!U22/Y4</f>
        <v>4608.791816422449</v>
      </c>
      <c r="V22" s="14">
        <f t="shared" si="4"/>
        <v>333.9784351672657</v>
      </c>
      <c r="W22" s="25">
        <f t="shared" si="5"/>
        <v>7948.5761680951055</v>
      </c>
      <c r="X22" s="22">
        <f>'WEEKLY COMPETITIVE REPORT'!X22</f>
        <v>669</v>
      </c>
      <c r="Y22" s="56">
        <f>'WEEKLY COMPETITIVE REPORT'!Y22</f>
        <v>1156</v>
      </c>
    </row>
    <row r="23" spans="1:25" ht="12.75">
      <c r="A23" s="50">
        <v>10</v>
      </c>
      <c r="B23" s="4">
        <f>'WEEKLY COMPETITIVE REPORT'!B23</f>
        <v>13</v>
      </c>
      <c r="C23" s="4" t="str">
        <f>'WEEKLY COMPETITIVE REPORT'!C23</f>
        <v>ONLY LOVERS LEFT ALIVE</v>
      </c>
      <c r="D23" s="4" t="str">
        <f>'WEEKLY COMPETITIVE REPORT'!D23</f>
        <v>VEČNA LJUBIMCA</v>
      </c>
      <c r="E23" s="4" t="str">
        <f>'WEEKLY COMPETITIVE REPORT'!E23</f>
        <v>IND</v>
      </c>
      <c r="F23" s="4" t="str">
        <f>'WEEKLY COMPETITIVE REPORT'!F23</f>
        <v>Cinemania</v>
      </c>
      <c r="G23" s="37">
        <f>'WEEKLY COMPETITIVE REPORT'!G23</f>
        <v>3</v>
      </c>
      <c r="H23" s="37">
        <f>'WEEKLY COMPETITIVE REPORT'!H23</f>
        <v>1</v>
      </c>
      <c r="I23" s="14">
        <f>'WEEKLY COMPETITIVE REPORT'!I23/Y4</f>
        <v>656.6215095382913</v>
      </c>
      <c r="J23" s="14">
        <f>'WEEKLY COMPETITIVE REPORT'!J23/Y4</f>
        <v>790.710533591374</v>
      </c>
      <c r="K23" s="22">
        <f>'WEEKLY COMPETITIVE REPORT'!K23</f>
        <v>102</v>
      </c>
      <c r="L23" s="22">
        <f>'WEEKLY COMPETITIVE REPORT'!L23</f>
        <v>123</v>
      </c>
      <c r="M23" s="64">
        <f>'WEEKLY COMPETITIVE REPORT'!M23</f>
        <v>-16.95804195804196</v>
      </c>
      <c r="N23" s="14">
        <f t="shared" si="3"/>
        <v>656.6215095382913</v>
      </c>
      <c r="O23" s="37">
        <f>'WEEKLY COMPETITIVE REPORT'!O23</f>
        <v>1</v>
      </c>
      <c r="P23" s="14">
        <f>'WEEKLY COMPETITIVE REPORT'!P23/Y4</f>
        <v>1296.6546862040364</v>
      </c>
      <c r="Q23" s="14">
        <f>'WEEKLY COMPETITIVE REPORT'!Q23/Y4</f>
        <v>2108.100635886093</v>
      </c>
      <c r="R23" s="22">
        <f>'WEEKLY COMPETITIVE REPORT'!R23</f>
        <v>217</v>
      </c>
      <c r="S23" s="22">
        <f>'WEEKLY COMPETITIVE REPORT'!S23</f>
        <v>357</v>
      </c>
      <c r="T23" s="64">
        <f>'WEEKLY COMPETITIVE REPORT'!T23</f>
        <v>-38.49180327868853</v>
      </c>
      <c r="U23" s="14">
        <f>'WEEKLY COMPETITIVE REPORT'!U23/Y4</f>
        <v>9682.056953276195</v>
      </c>
      <c r="V23" s="14">
        <f t="shared" si="4"/>
        <v>1296.6546862040364</v>
      </c>
      <c r="W23" s="25">
        <f t="shared" si="5"/>
        <v>10978.71163948023</v>
      </c>
      <c r="X23" s="22">
        <f>'WEEKLY COMPETITIVE REPORT'!X23</f>
        <v>1664</v>
      </c>
      <c r="Y23" s="56">
        <f>'WEEKLY COMPETITIVE REPORT'!Y23</f>
        <v>1881</v>
      </c>
    </row>
    <row r="24" spans="1:25" ht="12.75">
      <c r="A24" s="50">
        <v>11</v>
      </c>
      <c r="B24" s="4">
        <f>'WEEKLY COMPETITIVE REPORT'!B24</f>
        <v>15</v>
      </c>
      <c r="C24" s="4" t="str">
        <f>'WEEKLY COMPETITIVE REPORT'!C24</f>
        <v>9 MOIS FERME</v>
      </c>
      <c r="D24" s="4" t="str">
        <f>'WEEKLY COMPETITIVE REPORT'!D24</f>
        <v>9 MESECEV ŠOKA</v>
      </c>
      <c r="E24" s="4" t="str">
        <f>'WEEKLY COMPETITIVE REPORT'!E24</f>
        <v>IND</v>
      </c>
      <c r="F24" s="4" t="str">
        <f>'WEEKLY COMPETITIVE REPORT'!F24</f>
        <v>Karantanija</v>
      </c>
      <c r="G24" s="37">
        <f>'WEEKLY COMPETITIVE REPORT'!G24</f>
        <v>3</v>
      </c>
      <c r="H24" s="37">
        <f>'WEEKLY COMPETITIVE REPORT'!H24</f>
        <v>9</v>
      </c>
      <c r="I24" s="14">
        <f>'WEEKLY COMPETITIVE REPORT'!I24/Y4</f>
        <v>511.4735969035112</v>
      </c>
      <c r="J24" s="14">
        <f>'WEEKLY COMPETITIVE REPORT'!J24/Y4</f>
        <v>949.6820569532762</v>
      </c>
      <c r="K24" s="22">
        <f>'WEEKLY COMPETITIVE REPORT'!K24</f>
        <v>67</v>
      </c>
      <c r="L24" s="22">
        <f>'WEEKLY COMPETITIVE REPORT'!L24</f>
        <v>136</v>
      </c>
      <c r="M24" s="64">
        <f>'WEEKLY COMPETITIVE REPORT'!M24</f>
        <v>-46.14264919941776</v>
      </c>
      <c r="N24" s="14">
        <f t="shared" si="3"/>
        <v>56.83039965594568</v>
      </c>
      <c r="O24" s="37">
        <f>'WEEKLY COMPETITIVE REPORT'!O24</f>
        <v>9</v>
      </c>
      <c r="P24" s="14">
        <f>'WEEKLY COMPETITIVE REPORT'!P24/Y4</f>
        <v>1216.4777439867294</v>
      </c>
      <c r="Q24" s="14">
        <f>'WEEKLY COMPETITIVE REPORT'!Q24/Y4</f>
        <v>1640.8625933093724</v>
      </c>
      <c r="R24" s="22">
        <f>'WEEKLY COMPETITIVE REPORT'!R24</f>
        <v>167</v>
      </c>
      <c r="S24" s="22">
        <f>'WEEKLY COMPETITIVE REPORT'!S24</f>
        <v>233</v>
      </c>
      <c r="T24" s="64">
        <f>'WEEKLY COMPETITIVE REPORT'!T24</f>
        <v>-25.863521482729567</v>
      </c>
      <c r="U24" s="14">
        <f>'WEEKLY COMPETITIVE REPORT'!U24/Y4</f>
        <v>7474.426320154824</v>
      </c>
      <c r="V24" s="14">
        <f t="shared" si="4"/>
        <v>135.16419377630325</v>
      </c>
      <c r="W24" s="25">
        <f t="shared" si="5"/>
        <v>8690.904064141552</v>
      </c>
      <c r="X24" s="22">
        <f>'WEEKLY COMPETITIVE REPORT'!X24</f>
        <v>1042</v>
      </c>
      <c r="Y24" s="56">
        <f>'WEEKLY COMPETITIVE REPORT'!Y24</f>
        <v>1209</v>
      </c>
    </row>
    <row r="25" spans="1:25" ht="12.75">
      <c r="A25" s="50">
        <v>12</v>
      </c>
      <c r="B25" s="4">
        <f>'WEEKLY COMPETITIVE REPORT'!B25</f>
        <v>14</v>
      </c>
      <c r="C25" s="4" t="str">
        <f>'WEEKLY COMPETITIVE REPORT'!C25</f>
        <v>HOUSE OF MAGIC</v>
      </c>
      <c r="D25" s="4" t="str">
        <f>'WEEKLY COMPETITIVE REPORT'!D25</f>
        <v>HIŠA VELIKEGA ČARODEJA</v>
      </c>
      <c r="E25" s="4" t="str">
        <f>'WEEKLY COMPETITIVE REPORT'!E25</f>
        <v>IND</v>
      </c>
      <c r="F25" s="4" t="str">
        <f>'WEEKLY COMPETITIVE REPORT'!F25</f>
        <v>Blitz</v>
      </c>
      <c r="G25" s="37">
        <f>'WEEKLY COMPETITIVE REPORT'!G25</f>
        <v>6</v>
      </c>
      <c r="H25" s="37">
        <f>'WEEKLY COMPETITIVE REPORT'!H25</f>
        <v>7</v>
      </c>
      <c r="I25" s="14">
        <f>'WEEKLY COMPETITIVE REPORT'!I25/Y4</f>
        <v>573.6798451755599</v>
      </c>
      <c r="J25" s="14">
        <f>'WEEKLY COMPETITIVE REPORT'!J25/Y4</f>
        <v>975.9469173348078</v>
      </c>
      <c r="K25" s="22">
        <f>'WEEKLY COMPETITIVE REPORT'!K25</f>
        <v>78</v>
      </c>
      <c r="L25" s="22">
        <f>'WEEKLY COMPETITIVE REPORT'!L25</f>
        <v>129</v>
      </c>
      <c r="M25" s="64">
        <f>'WEEKLY COMPETITIVE REPORT'!M25</f>
        <v>-41.21813031161473</v>
      </c>
      <c r="N25" s="14">
        <f t="shared" si="3"/>
        <v>81.95426359650855</v>
      </c>
      <c r="O25" s="37">
        <f>'WEEKLY COMPETITIVE REPORT'!O25</f>
        <v>7</v>
      </c>
      <c r="P25" s="14">
        <f>'WEEKLY COMPETITIVE REPORT'!P25/Y4</f>
        <v>1202.6541332596073</v>
      </c>
      <c r="Q25" s="14">
        <f>'WEEKLY COMPETITIVE REPORT'!Q25/Y4</f>
        <v>2090.1299419408347</v>
      </c>
      <c r="R25" s="22">
        <f>'WEEKLY COMPETITIVE REPORT'!R25</f>
        <v>213</v>
      </c>
      <c r="S25" s="22">
        <f>'WEEKLY COMPETITIVE REPORT'!S25</f>
        <v>326</v>
      </c>
      <c r="T25" s="64">
        <f>'WEEKLY COMPETITIVE REPORT'!T25</f>
        <v>-42.46031746031746</v>
      </c>
      <c r="U25" s="14">
        <f>'WEEKLY COMPETITIVE REPORT'!U25/Y4</f>
        <v>30327.619574232787</v>
      </c>
      <c r="V25" s="14">
        <f t="shared" si="4"/>
        <v>171.80773332280106</v>
      </c>
      <c r="W25" s="25">
        <f t="shared" si="5"/>
        <v>31530.273707492393</v>
      </c>
      <c r="X25" s="22">
        <f>'WEEKLY COMPETITIVE REPORT'!X25</f>
        <v>4627</v>
      </c>
      <c r="Y25" s="56">
        <f>'WEEKLY COMPETITIVE REPORT'!Y25</f>
        <v>4840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GRACE OF MONACO</v>
      </c>
      <c r="D26" s="4" t="str">
        <f>'WEEKLY COMPETITIVE REPORT'!D26</f>
        <v>GRACE MONAŠKA</v>
      </c>
      <c r="E26" s="4" t="str">
        <f>'WEEKLY COMPETITIVE REPORT'!E26</f>
        <v>IND</v>
      </c>
      <c r="F26" s="4" t="str">
        <f>'WEEKLY COMPETITIVE REPORT'!F26</f>
        <v>Blitz</v>
      </c>
      <c r="G26" s="37">
        <f>'WEEKLY COMPETITIVE REPORT'!G26</f>
        <v>7</v>
      </c>
      <c r="H26" s="37">
        <f>'WEEKLY COMPETITIVE REPORT'!H26</f>
        <v>11</v>
      </c>
      <c r="I26" s="14">
        <f>'WEEKLY COMPETITIVE REPORT'!I26/Y4</f>
        <v>417.4730439590821</v>
      </c>
      <c r="J26" s="14">
        <f>'WEEKLY COMPETITIVE REPORT'!J26/Y4</f>
        <v>1175.0069118053634</v>
      </c>
      <c r="K26" s="22">
        <f>'WEEKLY COMPETITIVE REPORT'!K26</f>
        <v>60</v>
      </c>
      <c r="L26" s="22">
        <f>'WEEKLY COMPETITIVE REPORT'!L26</f>
        <v>156</v>
      </c>
      <c r="M26" s="64">
        <f>'WEEKLY COMPETITIVE REPORT'!M26</f>
        <v>-64.47058823529412</v>
      </c>
      <c r="N26" s="14">
        <f t="shared" si="3"/>
        <v>37.9520949053711</v>
      </c>
      <c r="O26" s="37">
        <f>'WEEKLY COMPETITIVE REPORT'!O26</f>
        <v>11</v>
      </c>
      <c r="P26" s="14">
        <f>'WEEKLY COMPETITIVE REPORT'!P26/Y4</f>
        <v>1009.1235830799004</v>
      </c>
      <c r="Q26" s="14">
        <f>'WEEKLY COMPETITIVE REPORT'!Q26/Y4</f>
        <v>2586.397567044512</v>
      </c>
      <c r="R26" s="22">
        <f>'WEEKLY COMPETITIVE REPORT'!R26</f>
        <v>147</v>
      </c>
      <c r="S26" s="22">
        <f>'WEEKLY COMPETITIVE REPORT'!S26</f>
        <v>371</v>
      </c>
      <c r="T26" s="64">
        <f>'WEEKLY COMPETITIVE REPORT'!T26</f>
        <v>-60.98343132014965</v>
      </c>
      <c r="U26" s="14">
        <f>'WEEKLY COMPETITIVE REPORT'!U26/Y4</f>
        <v>46763.89272878075</v>
      </c>
      <c r="V26" s="14">
        <f t="shared" si="4"/>
        <v>91.73850755271822</v>
      </c>
      <c r="W26" s="25">
        <f t="shared" si="5"/>
        <v>47773.01631186065</v>
      </c>
      <c r="X26" s="22">
        <f>'WEEKLY COMPETITIVE REPORT'!X26</f>
        <v>6796</v>
      </c>
      <c r="Y26" s="56">
        <f>'WEEKLY COMPETITIVE REPORT'!Y26</f>
        <v>6943</v>
      </c>
    </row>
    <row r="27" spans="1:25" ht="12.75" customHeight="1">
      <c r="A27" s="50">
        <v>14</v>
      </c>
      <c r="B27" s="4">
        <f>'WEEKLY COMPETITIVE REPORT'!B27</f>
        <v>16</v>
      </c>
      <c r="C27" s="4" t="str">
        <f>'WEEKLY COMPETITIVE REPORT'!C27</f>
        <v>GODZILLA (2014)</v>
      </c>
      <c r="D27" s="4" t="str">
        <f>'WEEKLY COMPETITIVE REPORT'!D27</f>
        <v>GODZILA</v>
      </c>
      <c r="E27" s="4" t="str">
        <f>'WEEKLY COMPETITIVE REPORT'!E27</f>
        <v>WB</v>
      </c>
      <c r="F27" s="4" t="str">
        <f>'WEEKLY COMPETITIVE REPORT'!F27</f>
        <v>Blitz</v>
      </c>
      <c r="G27" s="37">
        <f>'WEEKLY COMPETITIVE REPORT'!G27</f>
        <v>8</v>
      </c>
      <c r="H27" s="37">
        <f>'WEEKLY COMPETITIVE REPORT'!H27</f>
        <v>12</v>
      </c>
      <c r="I27" s="14">
        <f>'WEEKLY COMPETITIVE REPORT'!I27/Y4</f>
        <v>284.7663809787116</v>
      </c>
      <c r="J27" s="14">
        <f>'WEEKLY COMPETITIVE REPORT'!J27/Y17</f>
        <v>0.034405004364271165</v>
      </c>
      <c r="K27" s="22">
        <f>'WEEKLY COMPETITIVE REPORT'!K27</f>
        <v>41</v>
      </c>
      <c r="L27" s="22">
        <f>'WEEKLY COMPETITIVE REPORT'!L27</f>
        <v>85</v>
      </c>
      <c r="M27" s="64">
        <f>'WEEKLY COMPETITIVE REPORT'!M27</f>
        <v>-56.448202959830866</v>
      </c>
      <c r="N27" s="14">
        <f t="shared" si="3"/>
        <v>23.730531748225967</v>
      </c>
      <c r="O27" s="37">
        <f>'WEEKLY COMPETITIVE REPORT'!O27</f>
        <v>12</v>
      </c>
      <c r="P27" s="14">
        <f>'WEEKLY COMPETITIVE REPORT'!P27/Y4</f>
        <v>872.2698368813934</v>
      </c>
      <c r="Q27" s="14">
        <f>'WEEKLY COMPETITIVE REPORT'!Q27/Y17</f>
        <v>0.08386674425370963</v>
      </c>
      <c r="R27" s="22">
        <f>'WEEKLY COMPETITIVE REPORT'!R27</f>
        <v>117</v>
      </c>
      <c r="S27" s="22">
        <f>'WEEKLY COMPETITIVE REPORT'!S27</f>
        <v>221</v>
      </c>
      <c r="T27" s="64">
        <f>'WEEKLY COMPETITIVE REPORT'!T27</f>
        <v>-45.27320034692107</v>
      </c>
      <c r="U27" s="14">
        <f>'WEEKLY COMPETITIVE REPORT'!U27/Y17</f>
        <v>5.18620890311318</v>
      </c>
      <c r="V27" s="14">
        <f t="shared" si="4"/>
        <v>72.68915307344945</v>
      </c>
      <c r="W27" s="25">
        <f t="shared" si="5"/>
        <v>877.4560457845066</v>
      </c>
      <c r="X27" s="22">
        <f>'WEEKLY COMPETITIVE REPORT'!X27</f>
        <v>12171</v>
      </c>
      <c r="Y27" s="56">
        <f>'WEEKLY COMPETITIVE REPORT'!Y27</f>
        <v>12288</v>
      </c>
    </row>
    <row r="28" spans="1:25" ht="12.75">
      <c r="A28" s="50">
        <v>15</v>
      </c>
      <c r="B28" s="4">
        <f>'WEEKLY COMPETITIVE REPORT'!B28</f>
        <v>10</v>
      </c>
      <c r="C28" s="4" t="str">
        <f>'WEEKLY COMPETITIVE REPORT'!C28</f>
        <v>EDGE OF TOMORROW</v>
      </c>
      <c r="D28" s="4" t="str">
        <f>'WEEKLY COMPETITIVE REPORT'!D28</f>
        <v>NA ROBU JUTRIŠNJEGA DNE</v>
      </c>
      <c r="E28" s="4" t="str">
        <f>'WEEKLY COMPETITIVE REPORT'!E28</f>
        <v>WB</v>
      </c>
      <c r="F28" s="4" t="str">
        <f>'WEEKLY COMPETITIVE REPORT'!F28</f>
        <v>Blitz</v>
      </c>
      <c r="G28" s="37">
        <f>'WEEKLY COMPETITIVE REPORT'!G28</f>
        <v>6</v>
      </c>
      <c r="H28" s="37">
        <f>'WEEKLY COMPETITIVE REPORT'!H28</f>
        <v>9</v>
      </c>
      <c r="I28" s="14">
        <f>'WEEKLY COMPETITIVE REPORT'!I28/Y4</f>
        <v>420.2377661045065</v>
      </c>
      <c r="J28" s="14">
        <f>'WEEKLY COMPETITIVE REPORT'!J28/Y17</f>
        <v>0.08743089903986034</v>
      </c>
      <c r="K28" s="22">
        <f>'WEEKLY COMPETITIVE REPORT'!K28</f>
        <v>51</v>
      </c>
      <c r="L28" s="22">
        <f>'WEEKLY COMPETITIVE REPORT'!L28</f>
        <v>180</v>
      </c>
      <c r="M28" s="64">
        <f>'WEEKLY COMPETITIVE REPORT'!M28</f>
        <v>-74.70881863560732</v>
      </c>
      <c r="N28" s="14">
        <f t="shared" si="3"/>
        <v>46.69308512272294</v>
      </c>
      <c r="O28" s="37">
        <f>'WEEKLY COMPETITIVE REPORT'!O28</f>
        <v>9</v>
      </c>
      <c r="P28" s="14">
        <f>'WEEKLY COMPETITIVE REPORT'!P28/Y4</f>
        <v>747.857340337296</v>
      </c>
      <c r="Q28" s="14">
        <f>'WEEKLY COMPETITIVE REPORT'!Q28/Y17</f>
        <v>0.1394384637765493</v>
      </c>
      <c r="R28" s="22">
        <f>'WEEKLY COMPETITIVE REPORT'!R28</f>
        <v>108</v>
      </c>
      <c r="S28" s="22">
        <f>'WEEKLY COMPETITIVE REPORT'!S28</f>
        <v>324</v>
      </c>
      <c r="T28" s="64">
        <f>'WEEKLY COMPETITIVE REPORT'!T28</f>
        <v>-71.77882107459573</v>
      </c>
      <c r="U28" s="14">
        <f>'WEEKLY COMPETITIVE REPORT'!U28/Y17</f>
        <v>2.22839685772476</v>
      </c>
      <c r="V28" s="14">
        <f t="shared" si="4"/>
        <v>83.09526003747733</v>
      </c>
      <c r="W28" s="25">
        <f t="shared" si="5"/>
        <v>750.0857371950208</v>
      </c>
      <c r="X28" s="22">
        <f>'WEEKLY COMPETITIVE REPORT'!W29</f>
        <v>0</v>
      </c>
      <c r="Y28" s="56">
        <f>'WEEKLY COMPETITIVE REPORT'!X29</f>
        <v>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 t="e">
        <f>'WEEKLY COMPETITIVE REPORT'!#REF!/Y4</f>
        <v>#REF!</v>
      </c>
      <c r="V29" s="14" t="e">
        <f t="shared" si="4"/>
        <v>#DIV/0!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170</v>
      </c>
      <c r="I34" s="32">
        <f>SUM(I14:I33)</f>
        <v>45658.00387061099</v>
      </c>
      <c r="J34" s="31">
        <f>SUM(J14:J33)</f>
        <v>76103.24597192774</v>
      </c>
      <c r="K34" s="31">
        <f>SUM(K14:K33)</f>
        <v>5799</v>
      </c>
      <c r="L34" s="31">
        <f>SUM(L14:L33)</f>
        <v>9914</v>
      </c>
      <c r="M34" s="64">
        <f>'WEEKLY COMPETITIVE REPORT'!M34</f>
        <v>-41.77654773656748</v>
      </c>
      <c r="N34" s="32">
        <f>I34/H34</f>
        <v>268.57649335653525</v>
      </c>
      <c r="O34" s="40">
        <f>'WEEKLY COMPETITIVE REPORT'!O34</f>
        <v>170</v>
      </c>
      <c r="P34" s="31">
        <f>SUM(P14:P33)</f>
        <v>104059.99447055571</v>
      </c>
      <c r="Q34" s="31">
        <f>SUM(Q14:Q33)</f>
        <v>157926.6816961397</v>
      </c>
      <c r="R34" s="31">
        <f>SUM(R14:R33)</f>
        <v>14684</v>
      </c>
      <c r="S34" s="31">
        <f>SUM(S14:S33)</f>
        <v>22835</v>
      </c>
      <c r="T34" s="65">
        <f>P34/Q34-100%</f>
        <v>-0.34108667798913606</v>
      </c>
      <c r="U34" s="31" t="e">
        <f>SUM(U14:U33)</f>
        <v>#REF!</v>
      </c>
      <c r="V34" s="32">
        <f>P34/O34</f>
        <v>612.1176145326807</v>
      </c>
      <c r="W34" s="31" t="e">
        <f>SUM(W14:W33)</f>
        <v>#REF!</v>
      </c>
      <c r="X34" s="31" t="e">
        <f>SUM(X14:X33)</f>
        <v>#REF!</v>
      </c>
      <c r="Y34" s="35">
        <f>SUM(Y14:Y33)</f>
        <v>235265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 1</cp:lastModifiedBy>
  <cp:lastPrinted>2010-10-21T13:56:26Z</cp:lastPrinted>
  <dcterms:created xsi:type="dcterms:W3CDTF">1998-07-08T11:15:35Z</dcterms:created>
  <dcterms:modified xsi:type="dcterms:W3CDTF">2014-07-10T11:42:13Z</dcterms:modified>
  <cp:category/>
  <cp:version/>
  <cp:contentType/>
  <cp:contentStatus/>
</cp:coreProperties>
</file>