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506" windowWidth="18180" windowHeight="955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<sst xmlns="http://schemas.openxmlformats.org/spreadsheetml/2006/main" count="223" uniqueCount="72">
  <si>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</si>
  <si>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</si>
  <si>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</si>
  <si>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</si>
  <si>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</si>
  <si>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</si>
  <si>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</si>
  <si>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</si>
  <si>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</si>
  <si>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</si>
  <si>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</si>
  <si>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</si>
  <si>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</si>
  <si>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</si>
  <si>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</si>
  <si>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</si>
  <si>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</si>
  <si>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</si>
  <si>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</si>
  <si>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</si>
  <si>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</si>
  <si>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</si>
  <si>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</si>
  <si>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</si>
  <si>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</si>
  <si>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</si>
  <si>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</si>
  <si>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</si>
  <si>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</si>
  <si>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</si>
  <si>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</si>
  <si>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</si>
  <si>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</si>
  <si>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</si>
  <si>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</si>
  <si>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</si>
  <si>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</si>
  <si>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</si>
  <si>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</si>
  <si>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</si>
  <si>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</si>
  <si>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</si>
  <si>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CF</t>
  </si>
  <si>
    <t>WB</t>
  </si>
  <si>
    <t>Blitz</t>
  </si>
  <si>
    <t>FOX</t>
  </si>
  <si>
    <t>INDEP</t>
  </si>
  <si>
    <t>Cinemania</t>
  </si>
  <si>
    <t>All amounts in Euro (L.C.)</t>
  </si>
  <si>
    <t>All amounts in $ US</t>
  </si>
  <si>
    <t>WDI</t>
  </si>
  <si>
    <t>CENEX</t>
  </si>
  <si>
    <t>UNI</t>
  </si>
  <si>
    <t>HANGOVER</t>
  </si>
  <si>
    <t>DRAG ME TO HELL</t>
  </si>
  <si>
    <t>FIVIA</t>
  </si>
  <si>
    <t>ICE AGE 3: DAWN OF THE DINOSAURS</t>
  </si>
  <si>
    <t>BRUNO</t>
  </si>
  <si>
    <t>HARRY POTTER AND THE HALF BLOOD PRINCE</t>
  </si>
  <si>
    <t>THE LAST HOUSE ON THE LEFT</t>
  </si>
  <si>
    <t>TWO LOVERS</t>
  </si>
  <si>
    <t>THE PROPOSAL</t>
  </si>
  <si>
    <t>New</t>
  </si>
  <si>
    <t>GHOSTS OF GIRLFRIENDS PAST</t>
  </si>
  <si>
    <t>KILL SHOT</t>
  </si>
  <si>
    <t>G-FORCE</t>
  </si>
  <si>
    <t xml:space="preserve">21 - Aug   </t>
  </si>
  <si>
    <t>23 - Aug</t>
  </si>
  <si>
    <t>20 - Aug</t>
  </si>
  <si>
    <t>26 - Aug</t>
  </si>
  <si>
    <t>INGLOURIOUS BASTERDS</t>
  </si>
  <si>
    <t>HELLRIDE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</si>
</sst>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/>
    </xf>
    <xf numFmtId="4" fontId="6" fillId="0" borderId="30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16" fontId="5" fillId="0" borderId="1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3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X40"/>
  <sheetViews>
    <sheetView showGridLines="0" tabSelected="1" zoomScalePageLayoutView="0" workbookViewId="0" topLeftCell="A2">
      <selection activeCell="M26" sqref="M26"/>
    </sheetView>
  </sheetViews>
  <sheetFormatPr defaultColWidth="9.140625" defaultRowHeight="12.75"/>
  <cols>
    <col min="1" max="2" width="4.7109375" style="0" customWidth="1"/>
    <col min="3" max="3" width="28.574218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281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87" t="s">
        <v>66</v>
      </c>
      <c r="K4" s="21"/>
      <c r="L4" s="88" t="s">
        <v>67</v>
      </c>
      <c r="M4" s="27"/>
      <c r="N4" s="9"/>
      <c r="O4" s="9"/>
      <c r="P4" s="9"/>
      <c r="Q4" s="9"/>
      <c r="R4" s="9"/>
      <c r="S4" s="9"/>
      <c r="T4" s="30"/>
      <c r="U4" s="40"/>
      <c r="V4" s="61" t="s">
        <v>3</v>
      </c>
      <c r="W4" s="22" t="s">
        <v>0</v>
      </c>
      <c r="X4" s="73">
        <v>0.7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86" t="s">
        <v>68</v>
      </c>
      <c r="K5" s="8"/>
      <c r="L5" s="89" t="s">
        <v>69</v>
      </c>
      <c r="M5" s="27"/>
      <c r="N5" s="9"/>
      <c r="O5" s="9"/>
      <c r="P5" s="9"/>
      <c r="Q5" s="9"/>
      <c r="R5" s="9"/>
      <c r="S5" s="9"/>
      <c r="T5" s="30"/>
      <c r="U5" s="30"/>
      <c r="V5" s="72"/>
      <c r="W5" s="21"/>
      <c r="X5" s="71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">
        <v>6</v>
      </c>
      <c r="H7" s="9"/>
      <c r="I7" s="10" t="s">
        <v>7</v>
      </c>
      <c r="J7" s="42">
        <v>34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v>40052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48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24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74">
        <v>1</v>
      </c>
      <c r="B14" s="74" t="s">
        <v>62</v>
      </c>
      <c r="C14" s="4" t="s">
        <v>70</v>
      </c>
      <c r="D14" s="16" t="s">
        <v>52</v>
      </c>
      <c r="E14" s="16" t="s">
        <v>36</v>
      </c>
      <c r="F14" s="38">
        <v>1</v>
      </c>
      <c r="G14" s="38">
        <v>7</v>
      </c>
      <c r="H14" s="25">
        <v>34298</v>
      </c>
      <c r="I14" s="25"/>
      <c r="J14" s="83">
        <v>7232</v>
      </c>
      <c r="K14" s="83"/>
      <c r="L14" s="65"/>
      <c r="M14" s="15">
        <f aca="true" t="shared" si="0" ref="M14:M26">H14/G14</f>
        <v>4899.714285714285</v>
      </c>
      <c r="N14" s="38">
        <v>7</v>
      </c>
      <c r="O14" s="23">
        <v>65635</v>
      </c>
      <c r="P14" s="23"/>
      <c r="Q14" s="23">
        <v>15122</v>
      </c>
      <c r="R14" s="23"/>
      <c r="S14" s="65"/>
      <c r="T14" s="77">
        <v>3314</v>
      </c>
      <c r="U14" s="15">
        <f aca="true" t="shared" si="1" ref="U14:U26">O14/N14</f>
        <v>9376.42857142857</v>
      </c>
      <c r="V14" s="77">
        <f aca="true" t="shared" si="2" ref="V14:V26">SUM(T14,O14)</f>
        <v>68949</v>
      </c>
      <c r="W14" s="77">
        <v>1023</v>
      </c>
      <c r="X14" s="78">
        <f aca="true" t="shared" si="3" ref="X14:X26">SUM(W14,Q14)</f>
        <v>16145</v>
      </c>
    </row>
    <row r="15" spans="1:24" ht="12.75">
      <c r="A15" s="74">
        <v>2</v>
      </c>
      <c r="B15" s="74">
        <v>2</v>
      </c>
      <c r="C15" s="4" t="s">
        <v>61</v>
      </c>
      <c r="D15" s="16" t="s">
        <v>50</v>
      </c>
      <c r="E15" s="16" t="s">
        <v>51</v>
      </c>
      <c r="F15" s="38">
        <v>4</v>
      </c>
      <c r="G15" s="38">
        <v>8</v>
      </c>
      <c r="H15" s="83">
        <v>18698</v>
      </c>
      <c r="I15" s="83">
        <v>21650</v>
      </c>
      <c r="J15" s="90">
        <v>4141</v>
      </c>
      <c r="K15" s="90">
        <v>4836</v>
      </c>
      <c r="L15" s="65">
        <f aca="true" t="shared" si="4" ref="L15:L26">(H15/I15*100)-100</f>
        <v>-13.635103926097003</v>
      </c>
      <c r="M15" s="15">
        <f t="shared" si="0"/>
        <v>2337.25</v>
      </c>
      <c r="N15" s="75">
        <v>8</v>
      </c>
      <c r="O15" s="15">
        <v>34167</v>
      </c>
      <c r="P15" s="15">
        <v>39793</v>
      </c>
      <c r="Q15" s="15">
        <v>8302</v>
      </c>
      <c r="R15" s="15">
        <v>9762</v>
      </c>
      <c r="S15" s="65">
        <f aca="true" t="shared" si="5" ref="S15:S26">(O15/P15*100)-100</f>
        <v>-14.138165003895153</v>
      </c>
      <c r="T15" s="77">
        <v>150533</v>
      </c>
      <c r="U15" s="15">
        <f t="shared" si="1"/>
        <v>4270.875</v>
      </c>
      <c r="V15" s="77">
        <f t="shared" si="2"/>
        <v>184700</v>
      </c>
      <c r="W15" s="77">
        <v>38063</v>
      </c>
      <c r="X15" s="78">
        <f t="shared" si="3"/>
        <v>46365</v>
      </c>
    </row>
    <row r="16" spans="1:24" ht="12.75">
      <c r="A16" s="74">
        <v>3</v>
      </c>
      <c r="B16" s="74">
        <v>1</v>
      </c>
      <c r="C16" s="4" t="s">
        <v>65</v>
      </c>
      <c r="D16" s="16" t="s">
        <v>50</v>
      </c>
      <c r="E16" s="16" t="s">
        <v>51</v>
      </c>
      <c r="F16" s="38">
        <v>2</v>
      </c>
      <c r="G16" s="38">
        <v>13</v>
      </c>
      <c r="H16" s="15">
        <v>16553</v>
      </c>
      <c r="I16" s="15">
        <v>22242</v>
      </c>
      <c r="J16" s="84">
        <v>3142</v>
      </c>
      <c r="K16" s="84">
        <v>4120</v>
      </c>
      <c r="L16" s="65">
        <f t="shared" si="4"/>
        <v>-25.57773581512454</v>
      </c>
      <c r="M16" s="15">
        <f t="shared" si="0"/>
        <v>1273.3076923076924</v>
      </c>
      <c r="N16" s="39">
        <v>13</v>
      </c>
      <c r="O16" s="15">
        <v>32014</v>
      </c>
      <c r="P16" s="15">
        <v>44985</v>
      </c>
      <c r="Q16" s="15">
        <v>6660</v>
      </c>
      <c r="R16" s="15">
        <v>9196</v>
      </c>
      <c r="S16" s="65">
        <f t="shared" si="5"/>
        <v>-28.83405579637656</v>
      </c>
      <c r="T16" s="77">
        <v>48062</v>
      </c>
      <c r="U16" s="15">
        <f t="shared" si="1"/>
        <v>2462.6153846153848</v>
      </c>
      <c r="V16" s="77">
        <f t="shared" si="2"/>
        <v>80076</v>
      </c>
      <c r="W16" s="77">
        <v>10263</v>
      </c>
      <c r="X16" s="78">
        <f t="shared" si="3"/>
        <v>16923</v>
      </c>
    </row>
    <row r="17" spans="1:24" ht="12.75">
      <c r="A17" s="74">
        <v>4</v>
      </c>
      <c r="B17" s="74">
        <v>3</v>
      </c>
      <c r="C17" s="4" t="s">
        <v>56</v>
      </c>
      <c r="D17" s="16" t="s">
        <v>45</v>
      </c>
      <c r="E17" s="16" t="s">
        <v>42</v>
      </c>
      <c r="F17" s="38">
        <v>8</v>
      </c>
      <c r="G17" s="38">
        <v>21</v>
      </c>
      <c r="H17" s="15">
        <v>14268</v>
      </c>
      <c r="I17" s="15">
        <v>16345</v>
      </c>
      <c r="J17" s="15">
        <v>2946</v>
      </c>
      <c r="K17" s="15">
        <v>3511</v>
      </c>
      <c r="L17" s="65">
        <f t="shared" si="4"/>
        <v>-12.707249923524017</v>
      </c>
      <c r="M17" s="15">
        <f t="shared" si="0"/>
        <v>679.4285714285714</v>
      </c>
      <c r="N17" s="39">
        <v>21</v>
      </c>
      <c r="O17" s="15">
        <v>23918</v>
      </c>
      <c r="P17" s="15">
        <v>29026</v>
      </c>
      <c r="Q17" s="15">
        <v>5087</v>
      </c>
      <c r="R17" s="15">
        <v>6480</v>
      </c>
      <c r="S17" s="65">
        <f t="shared" si="5"/>
        <v>-17.598015572245572</v>
      </c>
      <c r="T17" s="77">
        <v>844180</v>
      </c>
      <c r="U17" s="15">
        <f t="shared" si="1"/>
        <v>1138.952380952381</v>
      </c>
      <c r="V17" s="77">
        <f t="shared" si="2"/>
        <v>868098</v>
      </c>
      <c r="W17" s="77">
        <v>181990</v>
      </c>
      <c r="X17" s="78">
        <f t="shared" si="3"/>
        <v>187077</v>
      </c>
    </row>
    <row r="18" spans="1:24" ht="13.5" customHeight="1">
      <c r="A18" s="74">
        <v>5</v>
      </c>
      <c r="B18" s="74">
        <v>4</v>
      </c>
      <c r="C18" s="4" t="s">
        <v>63</v>
      </c>
      <c r="D18" s="16" t="s">
        <v>46</v>
      </c>
      <c r="E18" s="16" t="s">
        <v>44</v>
      </c>
      <c r="F18" s="38">
        <v>3</v>
      </c>
      <c r="G18" s="38">
        <v>6</v>
      </c>
      <c r="H18" s="15">
        <v>11352</v>
      </c>
      <c r="I18" s="15">
        <v>11350</v>
      </c>
      <c r="J18" s="25">
        <v>2457</v>
      </c>
      <c r="K18" s="25">
        <v>2500</v>
      </c>
      <c r="L18" s="65">
        <f t="shared" si="4"/>
        <v>0.017621145374448588</v>
      </c>
      <c r="M18" s="15">
        <f t="shared" si="0"/>
        <v>1892</v>
      </c>
      <c r="N18" s="75">
        <v>6</v>
      </c>
      <c r="O18" s="15">
        <v>20418</v>
      </c>
      <c r="P18" s="15">
        <v>21291</v>
      </c>
      <c r="Q18" s="15">
        <v>4786</v>
      </c>
      <c r="R18" s="15">
        <v>5207</v>
      </c>
      <c r="S18" s="65">
        <f t="shared" si="5"/>
        <v>-4.100324080597446</v>
      </c>
      <c r="T18" s="77">
        <v>46935</v>
      </c>
      <c r="U18" s="15">
        <f t="shared" si="1"/>
        <v>3403</v>
      </c>
      <c r="V18" s="77">
        <f t="shared" si="2"/>
        <v>67353</v>
      </c>
      <c r="W18" s="77">
        <v>11812</v>
      </c>
      <c r="X18" s="78">
        <f t="shared" si="3"/>
        <v>16598</v>
      </c>
    </row>
    <row r="19" spans="1:24" ht="12.75">
      <c r="A19" s="74">
        <v>6</v>
      </c>
      <c r="B19" s="74">
        <v>5</v>
      </c>
      <c r="C19" s="4" t="s">
        <v>58</v>
      </c>
      <c r="D19" s="16" t="s">
        <v>43</v>
      </c>
      <c r="E19" s="16" t="s">
        <v>44</v>
      </c>
      <c r="F19" s="38">
        <v>6</v>
      </c>
      <c r="G19" s="38">
        <v>10</v>
      </c>
      <c r="H19" s="15">
        <v>5061</v>
      </c>
      <c r="I19" s="15">
        <v>6060</v>
      </c>
      <c r="J19" s="23">
        <v>1072</v>
      </c>
      <c r="K19" s="23">
        <v>1295</v>
      </c>
      <c r="L19" s="65">
        <f t="shared" si="4"/>
        <v>-16.48514851485149</v>
      </c>
      <c r="M19" s="15">
        <f t="shared" si="0"/>
        <v>506.1</v>
      </c>
      <c r="N19" s="38">
        <v>10</v>
      </c>
      <c r="O19" s="23">
        <v>9647</v>
      </c>
      <c r="P19" s="23">
        <v>13464</v>
      </c>
      <c r="Q19" s="23">
        <v>2184</v>
      </c>
      <c r="R19" s="23">
        <v>3109</v>
      </c>
      <c r="S19" s="65">
        <f t="shared" si="5"/>
        <v>-28.349673202614383</v>
      </c>
      <c r="T19" s="77">
        <v>219952</v>
      </c>
      <c r="U19" s="15">
        <f t="shared" si="1"/>
        <v>964.7</v>
      </c>
      <c r="V19" s="77">
        <f t="shared" si="2"/>
        <v>229599</v>
      </c>
      <c r="W19" s="77">
        <v>56849</v>
      </c>
      <c r="X19" s="78">
        <f t="shared" si="3"/>
        <v>59033</v>
      </c>
    </row>
    <row r="20" spans="1:24" ht="12.75">
      <c r="A20" s="74">
        <v>7</v>
      </c>
      <c r="B20" s="74">
        <v>6</v>
      </c>
      <c r="C20" s="4" t="s">
        <v>57</v>
      </c>
      <c r="D20" s="16" t="s">
        <v>46</v>
      </c>
      <c r="E20" s="16" t="s">
        <v>44</v>
      </c>
      <c r="F20" s="38">
        <v>7</v>
      </c>
      <c r="G20" s="38">
        <v>10</v>
      </c>
      <c r="H20" s="15">
        <v>4649</v>
      </c>
      <c r="I20" s="15">
        <v>5660</v>
      </c>
      <c r="J20" s="92">
        <v>1034</v>
      </c>
      <c r="K20" s="92">
        <v>1222</v>
      </c>
      <c r="L20" s="65">
        <f t="shared" si="4"/>
        <v>-17.86219081272084</v>
      </c>
      <c r="M20" s="15">
        <f t="shared" si="0"/>
        <v>464.9</v>
      </c>
      <c r="N20" s="39">
        <v>10</v>
      </c>
      <c r="O20" s="15">
        <v>7850</v>
      </c>
      <c r="P20" s="15">
        <v>10942</v>
      </c>
      <c r="Q20" s="15">
        <v>1838</v>
      </c>
      <c r="R20" s="15">
        <v>2531</v>
      </c>
      <c r="S20" s="65">
        <f t="shared" si="5"/>
        <v>-28.258088100895634</v>
      </c>
      <c r="T20" s="77">
        <v>253445</v>
      </c>
      <c r="U20" s="15">
        <f t="shared" si="1"/>
        <v>785</v>
      </c>
      <c r="V20" s="77">
        <f t="shared" si="2"/>
        <v>261295</v>
      </c>
      <c r="W20" s="77">
        <v>66213</v>
      </c>
      <c r="X20" s="78">
        <f t="shared" si="3"/>
        <v>68051</v>
      </c>
    </row>
    <row r="21" spans="1:24" ht="12.75">
      <c r="A21" s="74">
        <v>8</v>
      </c>
      <c r="B21" s="74">
        <v>8</v>
      </c>
      <c r="C21" s="4" t="s">
        <v>53</v>
      </c>
      <c r="D21" s="16" t="s">
        <v>43</v>
      </c>
      <c r="E21" s="16" t="s">
        <v>44</v>
      </c>
      <c r="F21" s="38">
        <v>11</v>
      </c>
      <c r="G21" s="38">
        <v>6</v>
      </c>
      <c r="H21" s="15">
        <v>3179</v>
      </c>
      <c r="I21" s="15">
        <v>2854</v>
      </c>
      <c r="J21" s="23">
        <v>704</v>
      </c>
      <c r="K21" s="23">
        <v>617</v>
      </c>
      <c r="L21" s="65">
        <f t="shared" si="4"/>
        <v>11.387526278906805</v>
      </c>
      <c r="M21" s="15">
        <f t="shared" si="0"/>
        <v>529.8333333333334</v>
      </c>
      <c r="N21" s="75">
        <v>6</v>
      </c>
      <c r="O21" s="15">
        <v>6388</v>
      </c>
      <c r="P21" s="15">
        <v>5366</v>
      </c>
      <c r="Q21" s="15">
        <v>1491</v>
      </c>
      <c r="R21" s="15">
        <v>1194</v>
      </c>
      <c r="S21" s="65">
        <f t="shared" si="5"/>
        <v>19.04584420424898</v>
      </c>
      <c r="T21" s="85">
        <v>227481</v>
      </c>
      <c r="U21" s="15">
        <f t="shared" si="1"/>
        <v>1064.6666666666667</v>
      </c>
      <c r="V21" s="77">
        <f t="shared" si="2"/>
        <v>233869</v>
      </c>
      <c r="W21" s="77">
        <v>56197</v>
      </c>
      <c r="X21" s="78">
        <f t="shared" si="3"/>
        <v>57688</v>
      </c>
    </row>
    <row r="22" spans="1:24" ht="12.75">
      <c r="A22" s="74">
        <v>9</v>
      </c>
      <c r="B22" s="74">
        <v>7</v>
      </c>
      <c r="C22" s="4" t="s">
        <v>59</v>
      </c>
      <c r="D22" s="16" t="s">
        <v>52</v>
      </c>
      <c r="E22" s="16" t="s">
        <v>36</v>
      </c>
      <c r="F22" s="38">
        <v>5</v>
      </c>
      <c r="G22" s="38">
        <v>7</v>
      </c>
      <c r="H22" s="25">
        <v>2437</v>
      </c>
      <c r="I22" s="25">
        <v>3241</v>
      </c>
      <c r="J22" s="25">
        <v>600</v>
      </c>
      <c r="K22" s="25">
        <v>791</v>
      </c>
      <c r="L22" s="65">
        <f t="shared" si="4"/>
        <v>-24.807158284480096</v>
      </c>
      <c r="M22" s="15">
        <f t="shared" si="0"/>
        <v>348.14285714285717</v>
      </c>
      <c r="N22" s="75">
        <v>7</v>
      </c>
      <c r="O22" s="23">
        <v>3791</v>
      </c>
      <c r="P22" s="23">
        <v>5451</v>
      </c>
      <c r="Q22" s="23">
        <v>995</v>
      </c>
      <c r="R22" s="23">
        <v>1400</v>
      </c>
      <c r="S22" s="65">
        <f t="shared" si="5"/>
        <v>-30.453127866446522</v>
      </c>
      <c r="T22" s="77">
        <v>31383</v>
      </c>
      <c r="U22" s="15">
        <f t="shared" si="1"/>
        <v>541.5714285714286</v>
      </c>
      <c r="V22" s="77">
        <f t="shared" si="2"/>
        <v>35174</v>
      </c>
      <c r="W22" s="77">
        <v>8205</v>
      </c>
      <c r="X22" s="78">
        <f t="shared" si="3"/>
        <v>9200</v>
      </c>
    </row>
    <row r="23" spans="1:24" ht="12.75">
      <c r="A23" s="74">
        <v>10</v>
      </c>
      <c r="B23" s="74" t="s">
        <v>62</v>
      </c>
      <c r="C23" s="4" t="s">
        <v>71</v>
      </c>
      <c r="D23" s="16" t="s">
        <v>46</v>
      </c>
      <c r="E23" s="16" t="s">
        <v>47</v>
      </c>
      <c r="F23" s="38">
        <v>1</v>
      </c>
      <c r="G23" s="38">
        <v>2</v>
      </c>
      <c r="H23" s="25">
        <v>1741</v>
      </c>
      <c r="I23" s="25"/>
      <c r="J23" s="93">
        <v>366</v>
      </c>
      <c r="K23" s="93"/>
      <c r="L23" s="65"/>
      <c r="M23" s="15">
        <f t="shared" si="0"/>
        <v>870.5</v>
      </c>
      <c r="N23" s="75">
        <v>2</v>
      </c>
      <c r="O23" s="23">
        <v>3129</v>
      </c>
      <c r="P23" s="23"/>
      <c r="Q23" s="23">
        <v>706</v>
      </c>
      <c r="R23" s="23"/>
      <c r="S23" s="65"/>
      <c r="T23" s="77"/>
      <c r="U23" s="15">
        <f t="shared" si="1"/>
        <v>1564.5</v>
      </c>
      <c r="V23" s="77">
        <f t="shared" si="2"/>
        <v>3129</v>
      </c>
      <c r="W23" s="79"/>
      <c r="X23" s="78">
        <f t="shared" si="3"/>
        <v>706</v>
      </c>
    </row>
    <row r="24" spans="1:24" ht="12.75">
      <c r="A24" s="74">
        <v>11</v>
      </c>
      <c r="B24" s="74">
        <v>10</v>
      </c>
      <c r="C24" s="4" t="s">
        <v>60</v>
      </c>
      <c r="D24" s="16" t="s">
        <v>46</v>
      </c>
      <c r="E24" s="16" t="s">
        <v>47</v>
      </c>
      <c r="F24" s="38">
        <v>4</v>
      </c>
      <c r="G24" s="38">
        <v>2</v>
      </c>
      <c r="H24" s="25">
        <v>1136</v>
      </c>
      <c r="I24" s="25">
        <v>786</v>
      </c>
      <c r="J24" s="25">
        <v>239</v>
      </c>
      <c r="K24" s="25">
        <v>91</v>
      </c>
      <c r="L24" s="65">
        <f t="shared" si="4"/>
        <v>44.529262086513995</v>
      </c>
      <c r="M24" s="15">
        <f t="shared" si="0"/>
        <v>568</v>
      </c>
      <c r="N24" s="75">
        <v>2</v>
      </c>
      <c r="O24" s="15">
        <v>2345</v>
      </c>
      <c r="P24" s="15">
        <v>1515</v>
      </c>
      <c r="Q24" s="15">
        <v>526</v>
      </c>
      <c r="R24" s="15">
        <v>323</v>
      </c>
      <c r="S24" s="65">
        <f t="shared" si="5"/>
        <v>54.78547854785478</v>
      </c>
      <c r="T24" s="77">
        <v>13555</v>
      </c>
      <c r="U24" s="15">
        <f t="shared" si="1"/>
        <v>1172.5</v>
      </c>
      <c r="V24" s="77">
        <f t="shared" si="2"/>
        <v>15900</v>
      </c>
      <c r="W24" s="79">
        <v>3230</v>
      </c>
      <c r="X24" s="78">
        <f t="shared" si="3"/>
        <v>3756</v>
      </c>
    </row>
    <row r="25" spans="1:24" ht="12.75" customHeight="1">
      <c r="A25" s="52">
        <v>12</v>
      </c>
      <c r="B25" s="74">
        <v>9</v>
      </c>
      <c r="C25" s="4" t="s">
        <v>54</v>
      </c>
      <c r="D25" s="16" t="s">
        <v>46</v>
      </c>
      <c r="E25" s="16" t="s">
        <v>55</v>
      </c>
      <c r="F25" s="38">
        <v>9</v>
      </c>
      <c r="G25" s="38">
        <v>4</v>
      </c>
      <c r="H25" s="25">
        <v>749</v>
      </c>
      <c r="I25" s="25">
        <v>1398</v>
      </c>
      <c r="J25" s="25">
        <v>150</v>
      </c>
      <c r="K25" s="25">
        <v>301</v>
      </c>
      <c r="L25" s="65">
        <f>(H25/I25*100)-100</f>
        <v>-46.423462088698145</v>
      </c>
      <c r="M25" s="15">
        <f t="shared" si="0"/>
        <v>187.25</v>
      </c>
      <c r="N25" s="75">
        <v>4</v>
      </c>
      <c r="O25" s="15">
        <v>1292</v>
      </c>
      <c r="P25" s="15">
        <v>2635</v>
      </c>
      <c r="Q25" s="25">
        <v>271</v>
      </c>
      <c r="R25" s="25">
        <v>634</v>
      </c>
      <c r="S25" s="65">
        <f t="shared" si="5"/>
        <v>-50.96774193548387</v>
      </c>
      <c r="T25" s="79">
        <v>47673</v>
      </c>
      <c r="U25" s="15">
        <f t="shared" si="1"/>
        <v>323</v>
      </c>
      <c r="V25" s="77">
        <f t="shared" si="2"/>
        <v>48965</v>
      </c>
      <c r="W25" s="77">
        <v>11794</v>
      </c>
      <c r="X25" s="78">
        <f t="shared" si="3"/>
        <v>12065</v>
      </c>
    </row>
    <row r="26" spans="1:24" ht="12.75" customHeight="1">
      <c r="A26" s="74">
        <v>13</v>
      </c>
      <c r="B26" s="74">
        <v>11</v>
      </c>
      <c r="C26" s="4" t="s">
        <v>64</v>
      </c>
      <c r="D26" s="16" t="s">
        <v>46</v>
      </c>
      <c r="E26" s="16" t="s">
        <v>47</v>
      </c>
      <c r="F26" s="38">
        <v>3</v>
      </c>
      <c r="G26" s="38">
        <v>1</v>
      </c>
      <c r="H26" s="15">
        <v>335</v>
      </c>
      <c r="I26" s="15">
        <v>497</v>
      </c>
      <c r="J26" s="15">
        <v>71</v>
      </c>
      <c r="K26" s="15">
        <v>100</v>
      </c>
      <c r="L26" s="65">
        <f t="shared" si="4"/>
        <v>-32.59557344064386</v>
      </c>
      <c r="M26" s="15">
        <f t="shared" si="0"/>
        <v>335</v>
      </c>
      <c r="N26" s="39">
        <v>1</v>
      </c>
      <c r="O26" s="15">
        <v>560</v>
      </c>
      <c r="P26" s="15">
        <v>1013</v>
      </c>
      <c r="Q26" s="15">
        <v>123</v>
      </c>
      <c r="R26" s="15">
        <v>217</v>
      </c>
      <c r="S26" s="65">
        <f t="shared" si="5"/>
        <v>-44.71865745310958</v>
      </c>
      <c r="T26" s="79">
        <v>3057</v>
      </c>
      <c r="U26" s="15">
        <f t="shared" si="1"/>
        <v>560</v>
      </c>
      <c r="V26" s="77">
        <f t="shared" si="2"/>
        <v>3617</v>
      </c>
      <c r="W26" s="77">
        <v>658</v>
      </c>
      <c r="X26" s="78">
        <f t="shared" si="3"/>
        <v>781</v>
      </c>
    </row>
    <row r="27" spans="1:24" ht="12.75">
      <c r="A27" s="74">
        <v>14</v>
      </c>
      <c r="B27" s="74"/>
      <c r="C27" s="4"/>
      <c r="D27" s="16"/>
      <c r="E27" s="16"/>
      <c r="F27" s="38"/>
      <c r="G27" s="38"/>
      <c r="H27" s="25"/>
      <c r="I27" s="25"/>
      <c r="J27" s="25"/>
      <c r="K27" s="25"/>
      <c r="L27" s="65"/>
      <c r="M27" s="15"/>
      <c r="N27" s="75"/>
      <c r="O27" s="15"/>
      <c r="P27" s="15"/>
      <c r="Q27" s="15"/>
      <c r="R27" s="15"/>
      <c r="S27" s="67"/>
      <c r="T27" s="77"/>
      <c r="U27" s="15"/>
      <c r="V27" s="77"/>
      <c r="W27" s="79"/>
      <c r="X27" s="78"/>
    </row>
    <row r="28" spans="1:24" ht="12.75">
      <c r="A28" s="74">
        <v>15</v>
      </c>
      <c r="B28" s="74"/>
      <c r="C28" s="4"/>
      <c r="D28" s="16"/>
      <c r="E28" s="16"/>
      <c r="F28" s="38"/>
      <c r="G28" s="38"/>
      <c r="H28" s="25"/>
      <c r="I28" s="25"/>
      <c r="J28" s="25"/>
      <c r="K28" s="25"/>
      <c r="L28" s="65"/>
      <c r="M28" s="15"/>
      <c r="N28" s="39"/>
      <c r="O28" s="15"/>
      <c r="P28" s="15"/>
      <c r="Q28" s="15"/>
      <c r="R28" s="15"/>
      <c r="S28" s="65"/>
      <c r="T28" s="77"/>
      <c r="U28" s="15"/>
      <c r="V28" s="77"/>
      <c r="W28" s="79"/>
      <c r="X28" s="78"/>
    </row>
    <row r="29" spans="1:24" ht="12.75">
      <c r="A29" s="74">
        <v>16</v>
      </c>
      <c r="B29" s="74"/>
      <c r="C29" s="4"/>
      <c r="D29" s="16"/>
      <c r="E29" s="16"/>
      <c r="F29" s="38"/>
      <c r="G29" s="38"/>
      <c r="H29" s="25"/>
      <c r="I29" s="25"/>
      <c r="J29" s="92"/>
      <c r="K29" s="92"/>
      <c r="L29" s="65"/>
      <c r="M29" s="15"/>
      <c r="N29" s="75"/>
      <c r="O29" s="76"/>
      <c r="P29" s="76"/>
      <c r="Q29" s="76"/>
      <c r="R29" s="76"/>
      <c r="S29" s="65"/>
      <c r="T29" s="77"/>
      <c r="U29" s="15"/>
      <c r="V29" s="77"/>
      <c r="W29" s="79"/>
      <c r="X29" s="78"/>
    </row>
    <row r="30" spans="1:24" ht="12.75">
      <c r="A30" s="74">
        <v>17</v>
      </c>
      <c r="B30" s="74"/>
      <c r="C30" s="4"/>
      <c r="D30" s="16"/>
      <c r="E30" s="16"/>
      <c r="F30" s="38"/>
      <c r="G30" s="38"/>
      <c r="H30" s="15"/>
      <c r="I30" s="15"/>
      <c r="J30" s="25"/>
      <c r="K30" s="25"/>
      <c r="L30" s="65"/>
      <c r="M30" s="15"/>
      <c r="N30" s="38"/>
      <c r="O30" s="23"/>
      <c r="P30" s="23"/>
      <c r="Q30" s="15"/>
      <c r="R30" s="15"/>
      <c r="S30" s="65"/>
      <c r="T30" s="84"/>
      <c r="U30" s="15"/>
      <c r="V30" s="77"/>
      <c r="W30" s="77"/>
      <c r="X30" s="78"/>
    </row>
    <row r="31" spans="1:24" ht="12.75">
      <c r="A31" s="74">
        <v>18</v>
      </c>
      <c r="B31" s="74"/>
      <c r="C31" s="4"/>
      <c r="D31" s="16"/>
      <c r="E31" s="16"/>
      <c r="F31" s="38"/>
      <c r="G31" s="38"/>
      <c r="H31" s="25"/>
      <c r="I31" s="25"/>
      <c r="J31" s="25"/>
      <c r="K31" s="25"/>
      <c r="L31" s="65"/>
      <c r="M31" s="15"/>
      <c r="N31" s="38"/>
      <c r="O31" s="15"/>
      <c r="P31" s="15"/>
      <c r="Q31" s="15"/>
      <c r="R31" s="15"/>
      <c r="S31" s="65"/>
      <c r="T31" s="91"/>
      <c r="U31" s="15"/>
      <c r="V31" s="77"/>
      <c r="W31" s="77"/>
      <c r="X31" s="78"/>
    </row>
    <row r="32" spans="1:24" ht="12.75">
      <c r="A32" s="74">
        <v>19</v>
      </c>
      <c r="B32" s="74"/>
      <c r="C32" s="4"/>
      <c r="D32" s="16"/>
      <c r="E32" s="16"/>
      <c r="F32" s="38"/>
      <c r="G32" s="38"/>
      <c r="H32" s="15"/>
      <c r="I32" s="15"/>
      <c r="J32" s="15"/>
      <c r="K32" s="15"/>
      <c r="L32" s="65"/>
      <c r="M32" s="15"/>
      <c r="N32" s="75"/>
      <c r="O32" s="23"/>
      <c r="P32" s="23"/>
      <c r="Q32" s="23"/>
      <c r="R32" s="23"/>
      <c r="S32" s="67"/>
      <c r="T32" s="84"/>
      <c r="U32" s="15"/>
      <c r="V32" s="77"/>
      <c r="W32" s="77"/>
      <c r="X32" s="78"/>
    </row>
    <row r="33" spans="1:24" ht="13.5" thickBot="1">
      <c r="A33" s="51">
        <v>20</v>
      </c>
      <c r="B33" s="74"/>
      <c r="C33" s="4"/>
      <c r="D33" s="16"/>
      <c r="E33" s="16"/>
      <c r="F33" s="38"/>
      <c r="G33" s="38"/>
      <c r="H33" s="15"/>
      <c r="I33" s="15"/>
      <c r="J33" s="90"/>
      <c r="K33" s="90"/>
      <c r="L33" s="65"/>
      <c r="M33" s="15"/>
      <c r="N33" s="75"/>
      <c r="O33" s="23"/>
      <c r="P33" s="23"/>
      <c r="Q33" s="23"/>
      <c r="R33" s="23"/>
      <c r="S33" s="65"/>
      <c r="T33" s="84"/>
      <c r="U33" s="15"/>
      <c r="V33" s="77"/>
      <c r="W33" s="77"/>
      <c r="X33" s="78"/>
    </row>
    <row r="34" spans="1:24" s="37" customFormat="1" ht="12.75" thickBot="1">
      <c r="A34" s="34"/>
      <c r="B34" s="35"/>
      <c r="C34" s="41" t="s">
        <v>37</v>
      </c>
      <c r="D34" s="35"/>
      <c r="E34" s="35"/>
      <c r="F34" s="35"/>
      <c r="G34" s="35">
        <f>SUM(G14:G33)</f>
        <v>97</v>
      </c>
      <c r="H34" s="32">
        <f>SUM(H14:H33)</f>
        <v>114456</v>
      </c>
      <c r="I34" s="32">
        <v>92083</v>
      </c>
      <c r="J34" s="32">
        <f>SUM(J14:J33)</f>
        <v>24154</v>
      </c>
      <c r="K34" s="32">
        <v>19384</v>
      </c>
      <c r="L34" s="70">
        <f>(H34/I34*100)-100</f>
        <v>24.296558539578413</v>
      </c>
      <c r="M34" s="33">
        <f>H34/G34</f>
        <v>1179.958762886598</v>
      </c>
      <c r="N34" s="35">
        <f>SUM(N14:N33)</f>
        <v>97</v>
      </c>
      <c r="O34" s="32">
        <f>SUM(O14:O33)</f>
        <v>211154</v>
      </c>
      <c r="P34" s="32">
        <v>175481</v>
      </c>
      <c r="Q34" s="32">
        <f>SUM(Q14:Q33)</f>
        <v>48091</v>
      </c>
      <c r="R34" s="32">
        <v>40053</v>
      </c>
      <c r="S34" s="70">
        <f>(O34/P34*100)-100</f>
        <v>20.328696554042878</v>
      </c>
      <c r="T34" s="80">
        <f>SUM(T14:T33)</f>
        <v>1889570</v>
      </c>
      <c r="U34" s="33">
        <f>O34/N34</f>
        <v>2176.8453608247423</v>
      </c>
      <c r="V34" s="82">
        <f>SUM(V14:V33)</f>
        <v>2100724</v>
      </c>
      <c r="W34" s="81">
        <f>SUM(W14:W33)</f>
        <v>446297</v>
      </c>
      <c r="X34" s="36">
        <f>SUM(X14:X33)</f>
        <v>494388</v>
      </c>
    </row>
    <row r="35" spans="8:11" ht="12.75">
      <c r="H35" s="24"/>
      <c r="I35" s="24"/>
      <c r="J35" s="24"/>
      <c r="K35" s="24"/>
    </row>
    <row r="37" spans="3:4" ht="12.75">
      <c r="C37" s="24"/>
      <c r="D37" s="24"/>
    </row>
    <row r="38" spans="3:4" ht="12.75">
      <c r="C38" s="24"/>
      <c r="D38" s="24"/>
    </row>
    <row r="39" spans="3:5" ht="12.75">
      <c r="C39" s="24"/>
      <c r="D39" s="24"/>
      <c r="E39" s="24"/>
    </row>
    <row r="40" spans="3:5" ht="12.75">
      <c r="C40" s="24"/>
      <c r="D40" s="24"/>
      <c r="E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89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G10" sqref="G1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39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38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REPORT'!J4</f>
        <v>21 - Aug   </v>
      </c>
      <c r="K4" s="21"/>
      <c r="L4" s="63"/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3">
        <f>'WEEKLY COMPETITIVE REPORT'!X4</f>
        <v>0.7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69" t="str">
        <f>'WEEKLY COMPETITIVE REPORT'!J5</f>
        <v>20 - Aug</v>
      </c>
      <c r="K5" s="8"/>
      <c r="L5" s="64"/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8</v>
      </c>
      <c r="C7" s="9" t="s">
        <v>28</v>
      </c>
      <c r="D7" s="9"/>
      <c r="E7" s="9"/>
      <c r="F7" s="9"/>
      <c r="G7" s="42" t="str">
        <f>'WEEKLY COMPETITIVE REPORT'!G7</f>
        <v>Week </v>
      </c>
      <c r="H7" s="9"/>
      <c r="I7" s="10" t="s">
        <v>7</v>
      </c>
      <c r="J7" s="42">
        <f>'WEEKLY COMPETITIVE REPORT'!J7</f>
        <v>34</v>
      </c>
      <c r="K7" s="10" t="s">
        <v>7</v>
      </c>
      <c r="L7" s="9"/>
      <c r="M7" s="9"/>
      <c r="N7" s="42"/>
      <c r="O7" s="9"/>
      <c r="P7" s="10" t="s">
        <v>7</v>
      </c>
      <c r="Q7" s="9"/>
      <c r="R7" s="10" t="s">
        <v>7</v>
      </c>
      <c r="S7" s="9"/>
      <c r="T7" s="10" t="s">
        <v>7</v>
      </c>
      <c r="U7" s="10"/>
      <c r="V7" s="43"/>
      <c r="W7" s="10" t="s">
        <v>7</v>
      </c>
      <c r="X7" s="28"/>
    </row>
    <row r="8" spans="1:24" ht="12.75">
      <c r="A8" s="10"/>
      <c r="B8" s="9" t="s">
        <v>29</v>
      </c>
      <c r="C8" s="11" t="s">
        <v>10</v>
      </c>
      <c r="D8" s="10"/>
      <c r="E8" s="10"/>
      <c r="F8" s="10"/>
      <c r="G8" s="10"/>
      <c r="H8" s="10"/>
      <c r="I8" s="10" t="s">
        <v>9</v>
      </c>
      <c r="J8" s="42"/>
      <c r="K8" s="10" t="s">
        <v>9</v>
      </c>
      <c r="L8" s="9"/>
      <c r="M8" s="9"/>
      <c r="N8" s="42"/>
      <c r="O8" s="14"/>
      <c r="P8" s="10" t="s">
        <v>9</v>
      </c>
      <c r="Q8" s="10"/>
      <c r="R8" s="10" t="s">
        <v>9</v>
      </c>
      <c r="S8" s="10"/>
      <c r="T8" s="10" t="s">
        <v>9</v>
      </c>
      <c r="U8" s="10"/>
      <c r="V8" s="43" t="s">
        <v>5</v>
      </c>
      <c r="W8" s="10" t="s">
        <v>9</v>
      </c>
      <c r="X8" s="28">
        <f>'WEEKLY COMPETITIVE REPORT'!X8</f>
        <v>40052</v>
      </c>
    </row>
    <row r="9" spans="1:24" ht="12.75">
      <c r="A9" s="9"/>
      <c r="B9" s="11"/>
      <c r="C9" s="12" t="s">
        <v>30</v>
      </c>
      <c r="D9" s="9"/>
      <c r="E9" s="9"/>
      <c r="F9" s="9" t="s">
        <v>0</v>
      </c>
      <c r="G9" s="60" t="s">
        <v>49</v>
      </c>
      <c r="H9" s="10"/>
      <c r="I9" s="10" t="s">
        <v>11</v>
      </c>
      <c r="J9" s="10"/>
      <c r="K9" s="10" t="s">
        <v>11</v>
      </c>
      <c r="L9" s="10"/>
      <c r="M9" s="10"/>
      <c r="N9" s="10"/>
      <c r="O9" s="10"/>
      <c r="P9" s="10" t="s">
        <v>11</v>
      </c>
      <c r="Q9" s="10"/>
      <c r="R9" s="10" t="s">
        <v>11</v>
      </c>
      <c r="S9" s="10"/>
      <c r="T9" s="10" t="s">
        <v>11</v>
      </c>
      <c r="U9" s="10"/>
      <c r="V9" s="10"/>
      <c r="W9" s="10" t="s">
        <v>11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12</v>
      </c>
      <c r="J10" s="10"/>
      <c r="K10" s="10" t="s">
        <v>12</v>
      </c>
      <c r="L10" s="10"/>
      <c r="M10" s="10"/>
      <c r="N10" s="10"/>
      <c r="O10" s="17"/>
      <c r="P10" s="10" t="s">
        <v>12</v>
      </c>
      <c r="Q10" s="10"/>
      <c r="R10" s="10" t="s">
        <v>12</v>
      </c>
      <c r="S10" s="10"/>
      <c r="T10" s="10" t="s">
        <v>12</v>
      </c>
      <c r="U10" s="10"/>
      <c r="V10" s="10"/>
      <c r="W10" s="10" t="s">
        <v>12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13</v>
      </c>
      <c r="B12" s="48" t="s">
        <v>14</v>
      </c>
      <c r="C12" s="48"/>
      <c r="D12" s="48"/>
      <c r="E12" s="48" t="s">
        <v>35</v>
      </c>
      <c r="F12" s="48" t="s">
        <v>15</v>
      </c>
      <c r="G12" s="48" t="s">
        <v>16</v>
      </c>
      <c r="H12" s="48" t="s">
        <v>33</v>
      </c>
      <c r="I12" s="48" t="s">
        <v>31</v>
      </c>
      <c r="J12" s="48" t="s">
        <v>33</v>
      </c>
      <c r="K12" s="48" t="s">
        <v>31</v>
      </c>
      <c r="L12" s="48" t="s">
        <v>17</v>
      </c>
      <c r="M12" s="49" t="s">
        <v>40</v>
      </c>
      <c r="N12" s="48" t="s">
        <v>16</v>
      </c>
      <c r="O12" s="48" t="s">
        <v>32</v>
      </c>
      <c r="P12" s="48" t="s">
        <v>34</v>
      </c>
      <c r="Q12" s="48" t="s">
        <v>32</v>
      </c>
      <c r="R12" s="48" t="s">
        <v>18</v>
      </c>
      <c r="S12" s="48" t="s">
        <v>17</v>
      </c>
      <c r="T12" s="49" t="s">
        <v>20</v>
      </c>
      <c r="U12" s="49" t="s">
        <v>40</v>
      </c>
      <c r="V12" s="48" t="s">
        <v>19</v>
      </c>
      <c r="W12" s="48" t="s">
        <v>20</v>
      </c>
      <c r="X12" s="50" t="s">
        <v>19</v>
      </c>
    </row>
    <row r="13" spans="1:24" ht="13.5" thickBot="1">
      <c r="A13" s="53" t="s">
        <v>15</v>
      </c>
      <c r="B13" s="54" t="s">
        <v>15</v>
      </c>
      <c r="C13" s="54" t="s">
        <v>21</v>
      </c>
      <c r="D13" s="54" t="s">
        <v>22</v>
      </c>
      <c r="E13" s="54" t="s">
        <v>22</v>
      </c>
      <c r="F13" s="54" t="s">
        <v>16</v>
      </c>
      <c r="G13" s="54" t="s">
        <v>23</v>
      </c>
      <c r="H13" s="54" t="s">
        <v>24</v>
      </c>
      <c r="I13" s="54" t="s">
        <v>27</v>
      </c>
      <c r="J13" s="54" t="s">
        <v>25</v>
      </c>
      <c r="K13" s="54" t="s">
        <v>25</v>
      </c>
      <c r="L13" s="54" t="s">
        <v>26</v>
      </c>
      <c r="M13" s="55" t="s">
        <v>41</v>
      </c>
      <c r="N13" s="54" t="s">
        <v>23</v>
      </c>
      <c r="O13" s="54" t="s">
        <v>24</v>
      </c>
      <c r="P13" s="54" t="s">
        <v>24</v>
      </c>
      <c r="Q13" s="54" t="s">
        <v>25</v>
      </c>
      <c r="R13" s="54" t="s">
        <v>25</v>
      </c>
      <c r="S13" s="54" t="s">
        <v>26</v>
      </c>
      <c r="T13" s="55" t="s">
        <v>24</v>
      </c>
      <c r="U13" s="55" t="s">
        <v>41</v>
      </c>
      <c r="V13" s="54" t="s">
        <v>24</v>
      </c>
      <c r="W13" s="54" t="s">
        <v>25</v>
      </c>
      <c r="X13" s="56" t="s">
        <v>25</v>
      </c>
    </row>
    <row r="14" spans="1:24" ht="12.75">
      <c r="A14" s="51">
        <v>1</v>
      </c>
      <c r="B14" s="4" t="str">
        <f>'WEEKLY COMPETITIVE REPORT'!B14</f>
        <v>New</v>
      </c>
      <c r="C14" s="4" t="str">
        <f>'WEEKLY COMPETITIVE REPORT'!C14</f>
        <v>INGLOURIOUS BASTERDS</v>
      </c>
      <c r="D14" s="4" t="str">
        <f>'WEEKLY COMPETITIVE REPORT'!D14</f>
        <v>UNI</v>
      </c>
      <c r="E14" s="4" t="str">
        <f>'WEEKLY COMPETITIVE REPORT'!E14</f>
        <v>Karantanija</v>
      </c>
      <c r="F14" s="38">
        <f>'WEEKLY COMPETITIVE REPORT'!F14</f>
        <v>1</v>
      </c>
      <c r="G14" s="38">
        <f>'WEEKLY COMPETITIVE REPORT'!G14</f>
        <v>7</v>
      </c>
      <c r="H14" s="15">
        <f>'WEEKLY COMPETITIVE REPORT'!H14/X4</f>
        <v>48997.14285714286</v>
      </c>
      <c r="I14" s="15">
        <f>'WEEKLY COMPETITIVE REPORT'!I14/X4</f>
        <v>0</v>
      </c>
      <c r="J14" s="23">
        <f>'WEEKLY COMPETITIVE REPORT'!J14</f>
        <v>7232</v>
      </c>
      <c r="K14" s="23">
        <f>'WEEKLY COMPETITIVE REPORT'!K14</f>
        <v>0</v>
      </c>
      <c r="L14" s="65">
        <f>'WEEKLY COMPETITIVE REPORT'!L14</f>
        <v>0</v>
      </c>
      <c r="M14" s="15">
        <f aca="true" t="shared" si="0" ref="M14:M20">H14/G14</f>
        <v>6999.591836734695</v>
      </c>
      <c r="N14" s="38">
        <f>'WEEKLY COMPETITIVE REPORT'!N14</f>
        <v>7</v>
      </c>
      <c r="O14" s="15">
        <f>'WEEKLY COMPETITIVE REPORT'!O14/X4</f>
        <v>93764.28571428572</v>
      </c>
      <c r="P14" s="15">
        <f>'WEEKLY COMPETITIVE REPORT'!P14/X4</f>
        <v>0</v>
      </c>
      <c r="Q14" s="23">
        <f>'WEEKLY COMPETITIVE REPORT'!Q14</f>
        <v>15122</v>
      </c>
      <c r="R14" s="23">
        <f>'WEEKLY COMPETITIVE REPORT'!R14</f>
        <v>0</v>
      </c>
      <c r="S14" s="65">
        <f>'WEEKLY COMPETITIVE REPORT'!S14</f>
        <v>0</v>
      </c>
      <c r="T14" s="15">
        <f>'WEEKLY COMPETITIVE REPORT'!T14/X4</f>
        <v>4734.285714285715</v>
      </c>
      <c r="U14" s="15">
        <f aca="true" t="shared" si="1" ref="U14:U20">O14/N14</f>
        <v>13394.897959183674</v>
      </c>
      <c r="V14" s="26">
        <f aca="true" t="shared" si="2" ref="V14:V20">O14+T14</f>
        <v>98498.57142857143</v>
      </c>
      <c r="W14" s="23">
        <f>'WEEKLY COMPETITIVE REPORT'!W14</f>
        <v>1023</v>
      </c>
      <c r="X14" s="57">
        <f>'WEEKLY COMPETITIVE REPORT'!X14</f>
        <v>16145</v>
      </c>
    </row>
    <row r="15" spans="1:24" ht="12.75">
      <c r="A15" s="51">
        <v>2</v>
      </c>
      <c r="B15" s="4">
        <f>'WEEKLY COMPETITIVE REPORT'!B15</f>
        <v>2</v>
      </c>
      <c r="C15" s="4" t="str">
        <f>'WEEKLY COMPETITIVE REPORT'!C15</f>
        <v>THE PROPOSAL</v>
      </c>
      <c r="D15" s="4" t="str">
        <f>'WEEKLY COMPETITIVE REPORT'!D15</f>
        <v>WDI</v>
      </c>
      <c r="E15" s="4" t="str">
        <f>'WEEKLY COMPETITIVE REPORT'!E15</f>
        <v>CENEX</v>
      </c>
      <c r="F15" s="38">
        <f>'WEEKLY COMPETITIVE REPORT'!F15</f>
        <v>4</v>
      </c>
      <c r="G15" s="38">
        <f>'WEEKLY COMPETITIVE REPORT'!G15</f>
        <v>8</v>
      </c>
      <c r="H15" s="15">
        <f>'WEEKLY COMPETITIVE REPORT'!H15/X4</f>
        <v>26711.428571428572</v>
      </c>
      <c r="I15" s="15">
        <f>'WEEKLY COMPETITIVE REPORT'!I15/X4</f>
        <v>30928.57142857143</v>
      </c>
      <c r="J15" s="23">
        <f>'WEEKLY COMPETITIVE REPORT'!J15</f>
        <v>4141</v>
      </c>
      <c r="K15" s="23">
        <f>'WEEKLY COMPETITIVE REPORT'!K15</f>
        <v>4836</v>
      </c>
      <c r="L15" s="65">
        <f>'WEEKLY COMPETITIVE REPORT'!L15</f>
        <v>-13.635103926097003</v>
      </c>
      <c r="M15" s="15">
        <f t="shared" si="0"/>
        <v>3338.9285714285716</v>
      </c>
      <c r="N15" s="38">
        <f>'WEEKLY COMPETITIVE REPORT'!N15</f>
        <v>8</v>
      </c>
      <c r="O15" s="15">
        <f>'WEEKLY COMPETITIVE REPORT'!O15/X4</f>
        <v>48810</v>
      </c>
      <c r="P15" s="15">
        <f>'WEEKLY COMPETITIVE REPORT'!P15/X4</f>
        <v>56847.14285714286</v>
      </c>
      <c r="Q15" s="23">
        <f>'WEEKLY COMPETITIVE REPORT'!Q15</f>
        <v>8302</v>
      </c>
      <c r="R15" s="23">
        <f>'WEEKLY COMPETITIVE REPORT'!R15</f>
        <v>9762</v>
      </c>
      <c r="S15" s="65">
        <f>'WEEKLY COMPETITIVE REPORT'!S15</f>
        <v>-14.138165003895153</v>
      </c>
      <c r="T15" s="15">
        <f>'WEEKLY COMPETITIVE REPORT'!T15/X4</f>
        <v>215047.14285714287</v>
      </c>
      <c r="U15" s="15">
        <f t="shared" si="1"/>
        <v>6101.25</v>
      </c>
      <c r="V15" s="26">
        <f t="shared" si="2"/>
        <v>263857.14285714284</v>
      </c>
      <c r="W15" s="23">
        <f>'WEEKLY COMPETITIVE REPORT'!W15</f>
        <v>38063</v>
      </c>
      <c r="X15" s="57">
        <f>'WEEKLY COMPETITIVE REPORT'!X15</f>
        <v>46365</v>
      </c>
    </row>
    <row r="16" spans="1:24" ht="12.75">
      <c r="A16" s="51">
        <v>3</v>
      </c>
      <c r="B16" s="4">
        <f>'WEEKLY COMPETITIVE REPORT'!B16</f>
        <v>1</v>
      </c>
      <c r="C16" s="4" t="str">
        <f>'WEEKLY COMPETITIVE REPORT'!C16</f>
        <v>G-FORCE</v>
      </c>
      <c r="D16" s="4" t="str">
        <f>'WEEKLY COMPETITIVE REPORT'!D16</f>
        <v>WDI</v>
      </c>
      <c r="E16" s="4" t="str">
        <f>'WEEKLY COMPETITIVE REPORT'!E16</f>
        <v>CENEX</v>
      </c>
      <c r="F16" s="38">
        <f>'WEEKLY COMPETITIVE REPORT'!F16</f>
        <v>2</v>
      </c>
      <c r="G16" s="38">
        <f>'WEEKLY COMPETITIVE REPORT'!G16</f>
        <v>13</v>
      </c>
      <c r="H16" s="15">
        <f>'WEEKLY COMPETITIVE REPORT'!H16/X4</f>
        <v>23647.14285714286</v>
      </c>
      <c r="I16" s="15">
        <f>'WEEKLY COMPETITIVE REPORT'!I16/X4</f>
        <v>31774.285714285717</v>
      </c>
      <c r="J16" s="23">
        <f>'WEEKLY COMPETITIVE REPORT'!J16</f>
        <v>3142</v>
      </c>
      <c r="K16" s="23">
        <f>'WEEKLY COMPETITIVE REPORT'!K16</f>
        <v>4120</v>
      </c>
      <c r="L16" s="65">
        <f>'WEEKLY COMPETITIVE REPORT'!L16</f>
        <v>-25.57773581512454</v>
      </c>
      <c r="M16" s="15">
        <f t="shared" si="0"/>
        <v>1819.010989010989</v>
      </c>
      <c r="N16" s="38">
        <f>'WEEKLY COMPETITIVE REPORT'!N16</f>
        <v>13</v>
      </c>
      <c r="O16" s="15">
        <f>'WEEKLY COMPETITIVE REPORT'!O16/X4</f>
        <v>45734.28571428572</v>
      </c>
      <c r="P16" s="15">
        <f>'WEEKLY COMPETITIVE REPORT'!P16/X4</f>
        <v>64264.28571428572</v>
      </c>
      <c r="Q16" s="23">
        <f>'WEEKLY COMPETITIVE REPORT'!Q16</f>
        <v>6660</v>
      </c>
      <c r="R16" s="23">
        <f>'WEEKLY COMPETITIVE REPORT'!R16</f>
        <v>9196</v>
      </c>
      <c r="S16" s="65">
        <f>'WEEKLY COMPETITIVE REPORT'!S16</f>
        <v>-28.83405579637656</v>
      </c>
      <c r="T16" s="15">
        <f>'WEEKLY COMPETITIVE REPORT'!T16/X4</f>
        <v>68660</v>
      </c>
      <c r="U16" s="15">
        <f t="shared" si="1"/>
        <v>3518.021978021978</v>
      </c>
      <c r="V16" s="26">
        <f t="shared" si="2"/>
        <v>114394.28571428571</v>
      </c>
      <c r="W16" s="23">
        <f>'WEEKLY COMPETITIVE REPORT'!W16</f>
        <v>10263</v>
      </c>
      <c r="X16" s="57">
        <f>'WEEKLY COMPETITIVE REPORT'!X16</f>
        <v>16923</v>
      </c>
    </row>
    <row r="17" spans="1:24" ht="12.75">
      <c r="A17" s="51">
        <v>4</v>
      </c>
      <c r="B17" s="4">
        <f>'WEEKLY COMPETITIVE REPORT'!B17</f>
        <v>3</v>
      </c>
      <c r="C17" s="4" t="str">
        <f>'WEEKLY COMPETITIVE REPORT'!C17</f>
        <v>ICE AGE 3: DAWN OF THE DINOSAURS</v>
      </c>
      <c r="D17" s="4" t="str">
        <f>'WEEKLY COMPETITIVE REPORT'!D17</f>
        <v>FOX</v>
      </c>
      <c r="E17" s="4" t="str">
        <f>'WEEKLY COMPETITIVE REPORT'!E17</f>
        <v>CF</v>
      </c>
      <c r="F17" s="38">
        <f>'WEEKLY COMPETITIVE REPORT'!F17</f>
        <v>8</v>
      </c>
      <c r="G17" s="38">
        <f>'WEEKLY COMPETITIVE REPORT'!G17</f>
        <v>21</v>
      </c>
      <c r="H17" s="15">
        <f>'WEEKLY COMPETITIVE REPORT'!H17/X4</f>
        <v>20382.857142857145</v>
      </c>
      <c r="I17" s="15">
        <f>'WEEKLY COMPETITIVE REPORT'!I17/X4</f>
        <v>23350</v>
      </c>
      <c r="J17" s="23">
        <f>'WEEKLY COMPETITIVE REPORT'!J17</f>
        <v>2946</v>
      </c>
      <c r="K17" s="23">
        <f>'WEEKLY COMPETITIVE REPORT'!K17</f>
        <v>3511</v>
      </c>
      <c r="L17" s="65">
        <f>'WEEKLY COMPETITIVE REPORT'!L17</f>
        <v>-12.707249923524017</v>
      </c>
      <c r="M17" s="15">
        <f t="shared" si="0"/>
        <v>970.6122448979593</v>
      </c>
      <c r="N17" s="38">
        <f>'WEEKLY COMPETITIVE REPORT'!N17</f>
        <v>21</v>
      </c>
      <c r="O17" s="15">
        <f>'WEEKLY COMPETITIVE REPORT'!O17/X4</f>
        <v>34168.57142857143</v>
      </c>
      <c r="P17" s="15">
        <f>'WEEKLY COMPETITIVE REPORT'!P17/X4</f>
        <v>41465.71428571429</v>
      </c>
      <c r="Q17" s="23">
        <f>'WEEKLY COMPETITIVE REPORT'!Q17</f>
        <v>5087</v>
      </c>
      <c r="R17" s="23">
        <f>'WEEKLY COMPETITIVE REPORT'!R17</f>
        <v>6480</v>
      </c>
      <c r="S17" s="65">
        <f>'WEEKLY COMPETITIVE REPORT'!S17</f>
        <v>-17.598015572245572</v>
      </c>
      <c r="T17" s="15">
        <f>'WEEKLY COMPETITIVE REPORT'!T17/X4</f>
        <v>1205971.4285714286</v>
      </c>
      <c r="U17" s="15">
        <f t="shared" si="1"/>
        <v>1627.0748299319728</v>
      </c>
      <c r="V17" s="26">
        <f t="shared" si="2"/>
        <v>1240140</v>
      </c>
      <c r="W17" s="23">
        <f>'WEEKLY COMPETITIVE REPORT'!W17</f>
        <v>181990</v>
      </c>
      <c r="X17" s="57">
        <f>'WEEKLY COMPETITIVE REPORT'!X17</f>
        <v>187077</v>
      </c>
    </row>
    <row r="18" spans="1:24" ht="13.5" customHeight="1">
      <c r="A18" s="51">
        <v>5</v>
      </c>
      <c r="B18" s="4">
        <f>'WEEKLY COMPETITIVE REPORT'!B18</f>
        <v>4</v>
      </c>
      <c r="C18" s="4" t="str">
        <f>'WEEKLY COMPETITIVE REPORT'!C18</f>
        <v>GHOSTS OF GIRLFRIENDS PAST</v>
      </c>
      <c r="D18" s="4" t="str">
        <f>'WEEKLY COMPETITIVE REPORT'!D18</f>
        <v>INDEP</v>
      </c>
      <c r="E18" s="4" t="str">
        <f>'WEEKLY COMPETITIVE REPORT'!E18</f>
        <v>Blitz</v>
      </c>
      <c r="F18" s="38">
        <f>'WEEKLY COMPETITIVE REPORT'!F18</f>
        <v>3</v>
      </c>
      <c r="G18" s="38">
        <f>'WEEKLY COMPETITIVE REPORT'!G18</f>
        <v>6</v>
      </c>
      <c r="H18" s="15">
        <f>'WEEKLY COMPETITIVE REPORT'!H18/X4</f>
        <v>16217.142857142859</v>
      </c>
      <c r="I18" s="15">
        <f>'WEEKLY COMPETITIVE REPORT'!I18/X4</f>
        <v>16214.285714285716</v>
      </c>
      <c r="J18" s="23">
        <f>'WEEKLY COMPETITIVE REPORT'!J18</f>
        <v>2457</v>
      </c>
      <c r="K18" s="23">
        <f>'WEEKLY COMPETITIVE REPORT'!K18</f>
        <v>2500</v>
      </c>
      <c r="L18" s="65">
        <f>'WEEKLY COMPETITIVE REPORT'!L18</f>
        <v>0.017621145374448588</v>
      </c>
      <c r="M18" s="15">
        <f t="shared" si="0"/>
        <v>2702.857142857143</v>
      </c>
      <c r="N18" s="38">
        <f>'WEEKLY COMPETITIVE REPORT'!N18</f>
        <v>6</v>
      </c>
      <c r="O18" s="15">
        <f>'WEEKLY COMPETITIVE REPORT'!O18/X4</f>
        <v>29168.57142857143</v>
      </c>
      <c r="P18" s="15">
        <f>'WEEKLY COMPETITIVE REPORT'!P18/X4</f>
        <v>30415.714285714286</v>
      </c>
      <c r="Q18" s="23">
        <f>'WEEKLY COMPETITIVE REPORT'!Q18</f>
        <v>4786</v>
      </c>
      <c r="R18" s="23">
        <f>'WEEKLY COMPETITIVE REPORT'!R18</f>
        <v>5207</v>
      </c>
      <c r="S18" s="65">
        <f>'WEEKLY COMPETITIVE REPORT'!S18</f>
        <v>-4.100324080597446</v>
      </c>
      <c r="T18" s="15">
        <f>'WEEKLY COMPETITIVE REPORT'!T18/X4</f>
        <v>67050</v>
      </c>
      <c r="U18" s="15">
        <f t="shared" si="1"/>
        <v>4861.428571428572</v>
      </c>
      <c r="V18" s="26">
        <f t="shared" si="2"/>
        <v>96218.57142857143</v>
      </c>
      <c r="W18" s="23">
        <f>'WEEKLY COMPETITIVE REPORT'!W18</f>
        <v>11812</v>
      </c>
      <c r="X18" s="57">
        <f>'WEEKLY COMPETITIVE REPORT'!X18</f>
        <v>16598</v>
      </c>
    </row>
    <row r="19" spans="1:24" ht="12.75">
      <c r="A19" s="51">
        <v>6</v>
      </c>
      <c r="B19" s="4">
        <f>'WEEKLY COMPETITIVE REPORT'!B19</f>
        <v>5</v>
      </c>
      <c r="C19" s="4" t="str">
        <f>'WEEKLY COMPETITIVE REPORT'!C19</f>
        <v>HARRY POTTER AND THE HALF BLOOD PRINCE</v>
      </c>
      <c r="D19" s="4" t="str">
        <f>'WEEKLY COMPETITIVE REPORT'!D19</f>
        <v>WB</v>
      </c>
      <c r="E19" s="4" t="str">
        <f>'WEEKLY COMPETITIVE REPORT'!E19</f>
        <v>Blitz</v>
      </c>
      <c r="F19" s="38">
        <f>'WEEKLY COMPETITIVE REPORT'!F19</f>
        <v>6</v>
      </c>
      <c r="G19" s="38">
        <f>'WEEKLY COMPETITIVE REPORT'!G19</f>
        <v>10</v>
      </c>
      <c r="H19" s="15">
        <f>'WEEKLY COMPETITIVE REPORT'!H19/X4</f>
        <v>7230.000000000001</v>
      </c>
      <c r="I19" s="15">
        <f>'WEEKLY COMPETITIVE REPORT'!I19/X4</f>
        <v>8657.142857142857</v>
      </c>
      <c r="J19" s="23">
        <f>'WEEKLY COMPETITIVE REPORT'!J19</f>
        <v>1072</v>
      </c>
      <c r="K19" s="23">
        <f>'WEEKLY COMPETITIVE REPORT'!K19</f>
        <v>1295</v>
      </c>
      <c r="L19" s="65">
        <f>'WEEKLY COMPETITIVE REPORT'!L19</f>
        <v>-16.48514851485149</v>
      </c>
      <c r="M19" s="15">
        <f t="shared" si="0"/>
        <v>723.0000000000001</v>
      </c>
      <c r="N19" s="38">
        <f>'WEEKLY COMPETITIVE REPORT'!N19</f>
        <v>10</v>
      </c>
      <c r="O19" s="15">
        <f>'WEEKLY COMPETITIVE REPORT'!O19/X4</f>
        <v>13781.428571428572</v>
      </c>
      <c r="P19" s="15">
        <f>'WEEKLY COMPETITIVE REPORT'!P19/X4</f>
        <v>19234.285714285714</v>
      </c>
      <c r="Q19" s="23">
        <f>'WEEKLY COMPETITIVE REPORT'!Q19</f>
        <v>2184</v>
      </c>
      <c r="R19" s="23">
        <f>'WEEKLY COMPETITIVE REPORT'!R19</f>
        <v>3109</v>
      </c>
      <c r="S19" s="65">
        <f>'WEEKLY COMPETITIVE REPORT'!S19</f>
        <v>-28.349673202614383</v>
      </c>
      <c r="T19" s="15">
        <f>'WEEKLY COMPETITIVE REPORT'!T19/X4</f>
        <v>314217.1428571429</v>
      </c>
      <c r="U19" s="15">
        <f t="shared" si="1"/>
        <v>1378.1428571428573</v>
      </c>
      <c r="V19" s="26">
        <f t="shared" si="2"/>
        <v>327998.5714285715</v>
      </c>
      <c r="W19" s="23">
        <f>'WEEKLY COMPETITIVE REPORT'!W19</f>
        <v>56849</v>
      </c>
      <c r="X19" s="57">
        <f>'WEEKLY COMPETITIVE REPORT'!X19</f>
        <v>59033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BRUNO</v>
      </c>
      <c r="D20" s="4" t="str">
        <f>'WEEKLY COMPETITIVE REPORT'!D20</f>
        <v>INDEP</v>
      </c>
      <c r="E20" s="4" t="str">
        <f>'WEEKLY COMPETITIVE REPORT'!E20</f>
        <v>Blitz</v>
      </c>
      <c r="F20" s="38">
        <f>'WEEKLY COMPETITIVE REPORT'!F20</f>
        <v>7</v>
      </c>
      <c r="G20" s="38">
        <f>'WEEKLY COMPETITIVE REPORT'!G20</f>
        <v>10</v>
      </c>
      <c r="H20" s="15">
        <f>'WEEKLY COMPETITIVE REPORT'!H20/X4</f>
        <v>6641.428571428572</v>
      </c>
      <c r="I20" s="15">
        <f>'WEEKLY COMPETITIVE REPORT'!I20/X4</f>
        <v>8085.714285714286</v>
      </c>
      <c r="J20" s="23">
        <f>'WEEKLY COMPETITIVE REPORT'!J20</f>
        <v>1034</v>
      </c>
      <c r="K20" s="23">
        <f>'WEEKLY COMPETITIVE REPORT'!K20</f>
        <v>1222</v>
      </c>
      <c r="L20" s="65">
        <f>'WEEKLY COMPETITIVE REPORT'!L20</f>
        <v>-17.86219081272084</v>
      </c>
      <c r="M20" s="15">
        <f t="shared" si="0"/>
        <v>664.1428571428571</v>
      </c>
      <c r="N20" s="38">
        <f>'WEEKLY COMPETITIVE REPORT'!N20</f>
        <v>10</v>
      </c>
      <c r="O20" s="15">
        <f>'WEEKLY COMPETITIVE REPORT'!O20/X4</f>
        <v>11214.285714285716</v>
      </c>
      <c r="P20" s="15">
        <f>'WEEKLY COMPETITIVE REPORT'!P20/X4</f>
        <v>15631.428571428572</v>
      </c>
      <c r="Q20" s="23">
        <f>'WEEKLY COMPETITIVE REPORT'!Q20</f>
        <v>1838</v>
      </c>
      <c r="R20" s="23">
        <f>'WEEKLY COMPETITIVE REPORT'!R20</f>
        <v>2531</v>
      </c>
      <c r="S20" s="65">
        <f>'WEEKLY COMPETITIVE REPORT'!S20</f>
        <v>-28.258088100895634</v>
      </c>
      <c r="T20" s="15">
        <f>'WEEKLY COMPETITIVE REPORT'!T20/X4</f>
        <v>362064.28571428574</v>
      </c>
      <c r="U20" s="15">
        <f t="shared" si="1"/>
        <v>1121.4285714285716</v>
      </c>
      <c r="V20" s="26">
        <f t="shared" si="2"/>
        <v>373278.5714285715</v>
      </c>
      <c r="W20" s="23">
        <f>'WEEKLY COMPETITIVE REPORT'!W20</f>
        <v>66213</v>
      </c>
      <c r="X20" s="57">
        <f>'WEEKLY COMPETITIVE REPORT'!X20</f>
        <v>68051</v>
      </c>
    </row>
    <row r="21" spans="1:24" ht="12.75">
      <c r="A21" s="51">
        <v>8</v>
      </c>
      <c r="B21" s="4">
        <f>'WEEKLY COMPETITIVE REPORT'!B21</f>
        <v>8</v>
      </c>
      <c r="C21" s="4" t="str">
        <f>'WEEKLY COMPETITIVE REPORT'!C21</f>
        <v>HANGOVER</v>
      </c>
      <c r="D21" s="4" t="str">
        <f>'WEEKLY COMPETITIVE REPORT'!D21</f>
        <v>WB</v>
      </c>
      <c r="E21" s="4" t="str">
        <f>'WEEKLY COMPETITIVE REPORT'!E21</f>
        <v>Blitz</v>
      </c>
      <c r="F21" s="38">
        <f>'WEEKLY COMPETITIVE REPORT'!F21</f>
        <v>11</v>
      </c>
      <c r="G21" s="38">
        <f>'WEEKLY COMPETITIVE REPORT'!G21</f>
        <v>6</v>
      </c>
      <c r="H21" s="15">
        <f>'WEEKLY COMPETITIVE REPORT'!H21/X4</f>
        <v>4541.428571428572</v>
      </c>
      <c r="I21" s="15">
        <f>'WEEKLY COMPETITIVE REPORT'!I21/X4</f>
        <v>4077.1428571428573</v>
      </c>
      <c r="J21" s="23">
        <f>'WEEKLY COMPETITIVE REPORT'!J21</f>
        <v>704</v>
      </c>
      <c r="K21" s="23">
        <f>'WEEKLY COMPETITIVE REPORT'!K21</f>
        <v>617</v>
      </c>
      <c r="L21" s="65">
        <f>'WEEKLY COMPETITIVE REPORT'!L21</f>
        <v>11.387526278906805</v>
      </c>
      <c r="M21" s="15">
        <f aca="true" t="shared" si="3" ref="M21:M33">H21/G21</f>
        <v>756.9047619047619</v>
      </c>
      <c r="N21" s="38">
        <f>'WEEKLY COMPETITIVE REPORT'!N21</f>
        <v>6</v>
      </c>
      <c r="O21" s="15">
        <f>'WEEKLY COMPETITIVE REPORT'!O21/X4</f>
        <v>9125.714285714286</v>
      </c>
      <c r="P21" s="15">
        <f>'WEEKLY COMPETITIVE REPORT'!P21/X4</f>
        <v>7665.714285714286</v>
      </c>
      <c r="Q21" s="23">
        <f>'WEEKLY COMPETITIVE REPORT'!Q21</f>
        <v>1491</v>
      </c>
      <c r="R21" s="23">
        <f>'WEEKLY COMPETITIVE REPORT'!R21</f>
        <v>1194</v>
      </c>
      <c r="S21" s="65">
        <f>'WEEKLY COMPETITIVE REPORT'!S21</f>
        <v>19.04584420424898</v>
      </c>
      <c r="T21" s="15">
        <f>'WEEKLY COMPETITIVE REPORT'!T21/X4</f>
        <v>324972.85714285716</v>
      </c>
      <c r="U21" s="15">
        <f aca="true" t="shared" si="4" ref="U21:U33">O21/N21</f>
        <v>1520.952380952381</v>
      </c>
      <c r="V21" s="26">
        <f aca="true" t="shared" si="5" ref="V21:V33">O21+T21</f>
        <v>334098.5714285714</v>
      </c>
      <c r="W21" s="23">
        <f>'WEEKLY COMPETITIVE REPORT'!W21</f>
        <v>56197</v>
      </c>
      <c r="X21" s="57">
        <f>'WEEKLY COMPETITIVE REPORT'!X21</f>
        <v>57688</v>
      </c>
    </row>
    <row r="22" spans="1:24" ht="12.75">
      <c r="A22" s="51">
        <v>9</v>
      </c>
      <c r="B22" s="4">
        <f>'WEEKLY COMPETITIVE REPORT'!B22</f>
        <v>7</v>
      </c>
      <c r="C22" s="4" t="str">
        <f>'WEEKLY COMPETITIVE REPORT'!C22</f>
        <v>THE LAST HOUSE ON THE LEFT</v>
      </c>
      <c r="D22" s="4" t="str">
        <f>'WEEKLY COMPETITIVE REPORT'!D22</f>
        <v>UNI</v>
      </c>
      <c r="E22" s="4" t="str">
        <f>'WEEKLY COMPETITIVE REPORT'!E22</f>
        <v>Karantanija</v>
      </c>
      <c r="F22" s="38">
        <f>'WEEKLY COMPETITIVE REPORT'!F22</f>
        <v>5</v>
      </c>
      <c r="G22" s="38">
        <f>'WEEKLY COMPETITIVE REPORT'!G22</f>
        <v>7</v>
      </c>
      <c r="H22" s="15">
        <f>'WEEKLY COMPETITIVE REPORT'!H22/X4</f>
        <v>3481.4285714285716</v>
      </c>
      <c r="I22" s="15">
        <f>'WEEKLY COMPETITIVE REPORT'!I22/X4</f>
        <v>4630</v>
      </c>
      <c r="J22" s="23">
        <f>'WEEKLY COMPETITIVE REPORT'!J22</f>
        <v>600</v>
      </c>
      <c r="K22" s="23">
        <f>'WEEKLY COMPETITIVE REPORT'!K22</f>
        <v>791</v>
      </c>
      <c r="L22" s="65">
        <f>'WEEKLY COMPETITIVE REPORT'!L22</f>
        <v>-24.807158284480096</v>
      </c>
      <c r="M22" s="15">
        <f t="shared" si="3"/>
        <v>497.34693877551024</v>
      </c>
      <c r="N22" s="38">
        <f>'WEEKLY COMPETITIVE REPORT'!N22</f>
        <v>7</v>
      </c>
      <c r="O22" s="15">
        <f>'WEEKLY COMPETITIVE REPORT'!O22/X4</f>
        <v>5415.714285714286</v>
      </c>
      <c r="P22" s="15">
        <f>'WEEKLY COMPETITIVE REPORT'!P22/X4</f>
        <v>7787.142857142858</v>
      </c>
      <c r="Q22" s="23">
        <f>'WEEKLY COMPETITIVE REPORT'!Q22</f>
        <v>995</v>
      </c>
      <c r="R22" s="23">
        <f>'WEEKLY COMPETITIVE REPORT'!R22</f>
        <v>1400</v>
      </c>
      <c r="S22" s="65">
        <f>'WEEKLY COMPETITIVE REPORT'!S22</f>
        <v>-30.453127866446522</v>
      </c>
      <c r="T22" s="15">
        <f>'WEEKLY COMPETITIVE REPORT'!T22/X4</f>
        <v>44832.857142857145</v>
      </c>
      <c r="U22" s="15">
        <f t="shared" si="4"/>
        <v>773.6734693877552</v>
      </c>
      <c r="V22" s="26">
        <f t="shared" si="5"/>
        <v>50248.571428571435</v>
      </c>
      <c r="W22" s="23">
        <f>'WEEKLY COMPETITIVE REPORT'!W22</f>
        <v>8205</v>
      </c>
      <c r="X22" s="57">
        <f>'WEEKLY COMPETITIVE REPORT'!X22</f>
        <v>9200</v>
      </c>
    </row>
    <row r="23" spans="1:24" ht="12.75">
      <c r="A23" s="51">
        <v>10</v>
      </c>
      <c r="B23" s="4" t="str">
        <f>'WEEKLY COMPETITIVE REPORT'!B23</f>
        <v>New</v>
      </c>
      <c r="C23" s="4" t="str">
        <f>'WEEKLY COMPETITIVE REPORT'!C23</f>
        <v>HELLRIDE</v>
      </c>
      <c r="D23" s="4" t="str">
        <f>'WEEKLY COMPETITIVE REPORT'!D23</f>
        <v>INDEP</v>
      </c>
      <c r="E23" s="4" t="str">
        <f>'WEEKLY COMPETITIVE REPORT'!E23</f>
        <v>Cinemania</v>
      </c>
      <c r="F23" s="38">
        <f>'WEEKLY COMPETITIVE REPORT'!F23</f>
        <v>1</v>
      </c>
      <c r="G23" s="38">
        <f>'WEEKLY COMPETITIVE REPORT'!G23</f>
        <v>2</v>
      </c>
      <c r="H23" s="15">
        <f>'WEEKLY COMPETITIVE REPORT'!H23/X4</f>
        <v>2487.1428571428573</v>
      </c>
      <c r="I23" s="15">
        <f>'WEEKLY COMPETITIVE REPORT'!I23/X4</f>
        <v>0</v>
      </c>
      <c r="J23" s="23">
        <f>'WEEKLY COMPETITIVE REPORT'!J23</f>
        <v>366</v>
      </c>
      <c r="K23" s="23">
        <f>'WEEKLY COMPETITIVE REPORT'!K23</f>
        <v>0</v>
      </c>
      <c r="L23" s="65">
        <f>'WEEKLY COMPETITIVE REPORT'!L23</f>
        <v>0</v>
      </c>
      <c r="M23" s="15">
        <f t="shared" si="3"/>
        <v>1243.5714285714287</v>
      </c>
      <c r="N23" s="38">
        <f>'WEEKLY COMPETITIVE REPORT'!N23</f>
        <v>2</v>
      </c>
      <c r="O23" s="15">
        <f>'WEEKLY COMPETITIVE REPORT'!O23/X4</f>
        <v>4470</v>
      </c>
      <c r="P23" s="15">
        <f>'WEEKLY COMPETITIVE REPORT'!P23/X4</f>
        <v>0</v>
      </c>
      <c r="Q23" s="23">
        <f>'WEEKLY COMPETITIVE REPORT'!Q23</f>
        <v>706</v>
      </c>
      <c r="R23" s="23">
        <f>'WEEKLY COMPETITIVE REPORT'!R23</f>
        <v>0</v>
      </c>
      <c r="S23" s="65">
        <f>'WEEKLY COMPETITIVE REPORT'!S23</f>
        <v>0</v>
      </c>
      <c r="T23" s="15">
        <f>'WEEKLY COMPETITIVE REPORT'!T23/X4</f>
        <v>0</v>
      </c>
      <c r="U23" s="15">
        <f t="shared" si="4"/>
        <v>2235</v>
      </c>
      <c r="V23" s="26">
        <f t="shared" si="5"/>
        <v>4470</v>
      </c>
      <c r="W23" s="23">
        <f>'WEEKLY COMPETITIVE REPORT'!W23</f>
        <v>0</v>
      </c>
      <c r="X23" s="57">
        <f>'WEEKLY COMPETITIVE REPORT'!X23</f>
        <v>706</v>
      </c>
    </row>
    <row r="24" spans="1:24" ht="12.75">
      <c r="A24" s="51">
        <v>11</v>
      </c>
      <c r="B24" s="4">
        <f>'WEEKLY COMPETITIVE REPORT'!B24</f>
        <v>10</v>
      </c>
      <c r="C24" s="4" t="str">
        <f>'WEEKLY COMPETITIVE REPORT'!C24</f>
        <v>TWO LOVERS</v>
      </c>
      <c r="D24" s="4" t="str">
        <f>'WEEKLY COMPETITIVE REPORT'!D24</f>
        <v>INDEP</v>
      </c>
      <c r="E24" s="4" t="str">
        <f>'WEEKLY COMPETITIVE REPORT'!E24</f>
        <v>Cinemania</v>
      </c>
      <c r="F24" s="38">
        <f>'WEEKLY COMPETITIVE REPORT'!F24</f>
        <v>4</v>
      </c>
      <c r="G24" s="38">
        <f>'WEEKLY COMPETITIVE REPORT'!G24</f>
        <v>2</v>
      </c>
      <c r="H24" s="15">
        <f>'WEEKLY COMPETITIVE REPORT'!H24/X4</f>
        <v>1622.857142857143</v>
      </c>
      <c r="I24" s="15">
        <f>'WEEKLY COMPETITIVE REPORT'!I24/X4</f>
        <v>1122.857142857143</v>
      </c>
      <c r="J24" s="23">
        <f>'WEEKLY COMPETITIVE REPORT'!J24</f>
        <v>239</v>
      </c>
      <c r="K24" s="23">
        <f>'WEEKLY COMPETITIVE REPORT'!K24</f>
        <v>91</v>
      </c>
      <c r="L24" s="65">
        <f>'WEEKLY COMPETITIVE REPORT'!L24</f>
        <v>44.529262086513995</v>
      </c>
      <c r="M24" s="15">
        <f t="shared" si="3"/>
        <v>811.4285714285714</v>
      </c>
      <c r="N24" s="38">
        <f>'WEEKLY COMPETITIVE REPORT'!N24</f>
        <v>2</v>
      </c>
      <c r="O24" s="15">
        <f>'WEEKLY COMPETITIVE REPORT'!O24/X4</f>
        <v>3350</v>
      </c>
      <c r="P24" s="15">
        <f>'WEEKLY COMPETITIVE REPORT'!P24/X4</f>
        <v>2164.285714285714</v>
      </c>
      <c r="Q24" s="23">
        <f>'WEEKLY COMPETITIVE REPORT'!Q24</f>
        <v>526</v>
      </c>
      <c r="R24" s="23">
        <f>'WEEKLY COMPETITIVE REPORT'!R24</f>
        <v>323</v>
      </c>
      <c r="S24" s="65">
        <f>'WEEKLY COMPETITIVE REPORT'!S24</f>
        <v>54.78547854785478</v>
      </c>
      <c r="T24" s="15">
        <f>'WEEKLY COMPETITIVE REPORT'!T24/X4</f>
        <v>19364.285714285714</v>
      </c>
      <c r="U24" s="15">
        <f t="shared" si="4"/>
        <v>1675</v>
      </c>
      <c r="V24" s="26">
        <f t="shared" si="5"/>
        <v>22714.285714285714</v>
      </c>
      <c r="W24" s="23">
        <f>'WEEKLY COMPETITIVE REPORT'!W24</f>
        <v>3230</v>
      </c>
      <c r="X24" s="57">
        <f>'WEEKLY COMPETITIVE REPORT'!X24</f>
        <v>3756</v>
      </c>
    </row>
    <row r="25" spans="1:24" ht="12.75">
      <c r="A25" s="51">
        <v>12</v>
      </c>
      <c r="B25" s="4">
        <f>'WEEKLY COMPETITIVE REPORT'!B25</f>
        <v>9</v>
      </c>
      <c r="C25" s="4" t="str">
        <f>'WEEKLY COMPETITIVE REPORT'!C25</f>
        <v>DRAG ME TO HELL</v>
      </c>
      <c r="D25" s="4" t="str">
        <f>'WEEKLY COMPETITIVE REPORT'!D25</f>
        <v>INDEP</v>
      </c>
      <c r="E25" s="4" t="str">
        <f>'WEEKLY COMPETITIVE REPORT'!E25</f>
        <v>FIVIA</v>
      </c>
      <c r="F25" s="38">
        <f>'WEEKLY COMPETITIVE REPORT'!F25</f>
        <v>9</v>
      </c>
      <c r="G25" s="38">
        <f>'WEEKLY COMPETITIVE REPORT'!G25</f>
        <v>4</v>
      </c>
      <c r="H25" s="15">
        <f>'WEEKLY COMPETITIVE REPORT'!H25/X4</f>
        <v>1070</v>
      </c>
      <c r="I25" s="15">
        <f>'WEEKLY COMPETITIVE REPORT'!I25/X4</f>
        <v>1997.1428571428573</v>
      </c>
      <c r="J25" s="23">
        <f>'WEEKLY COMPETITIVE REPORT'!J25</f>
        <v>150</v>
      </c>
      <c r="K25" s="23">
        <f>'WEEKLY COMPETITIVE REPORT'!K25</f>
        <v>301</v>
      </c>
      <c r="L25" s="65">
        <f>'WEEKLY COMPETITIVE REPORT'!L25</f>
        <v>-46.423462088698145</v>
      </c>
      <c r="M25" s="15">
        <f t="shared" si="3"/>
        <v>267.5</v>
      </c>
      <c r="N25" s="38">
        <f>'WEEKLY COMPETITIVE REPORT'!N25</f>
        <v>4</v>
      </c>
      <c r="O25" s="15">
        <f>'WEEKLY COMPETITIVE REPORT'!O25/X4</f>
        <v>1845.7142857142858</v>
      </c>
      <c r="P25" s="15">
        <f>'WEEKLY COMPETITIVE REPORT'!P25/X4</f>
        <v>3764.2857142857147</v>
      </c>
      <c r="Q25" s="23">
        <f>'WEEKLY COMPETITIVE REPORT'!Q25</f>
        <v>271</v>
      </c>
      <c r="R25" s="23">
        <f>'WEEKLY COMPETITIVE REPORT'!R25</f>
        <v>634</v>
      </c>
      <c r="S25" s="65">
        <f>'WEEKLY COMPETITIVE REPORT'!S25</f>
        <v>-50.96774193548387</v>
      </c>
      <c r="T25" s="15">
        <f>'WEEKLY COMPETITIVE REPORT'!T25/X4</f>
        <v>68104.28571428572</v>
      </c>
      <c r="U25" s="15">
        <f t="shared" si="4"/>
        <v>461.42857142857144</v>
      </c>
      <c r="V25" s="26">
        <f t="shared" si="5"/>
        <v>69950.00000000001</v>
      </c>
      <c r="W25" s="23">
        <f>'WEEKLY COMPETITIVE REPORT'!W25</f>
        <v>11794</v>
      </c>
      <c r="X25" s="57">
        <f>'WEEKLY COMPETITIVE REPORT'!X25</f>
        <v>12065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KILL SHOT</v>
      </c>
      <c r="D26" s="4" t="str">
        <f>'WEEKLY COMPETITIVE REPORT'!D26</f>
        <v>INDEP</v>
      </c>
      <c r="E26" s="4" t="str">
        <f>'WEEKLY COMPETITIVE REPORT'!E26</f>
        <v>Cinemania</v>
      </c>
      <c r="F26" s="38">
        <f>'WEEKLY COMPETITIVE REPORT'!F26</f>
        <v>3</v>
      </c>
      <c r="G26" s="38">
        <f>'WEEKLY COMPETITIVE REPORT'!G26</f>
        <v>1</v>
      </c>
      <c r="H26" s="15">
        <f>'WEEKLY COMPETITIVE REPORT'!H26/X4</f>
        <v>478.5714285714286</v>
      </c>
      <c r="I26" s="15">
        <f>'WEEKLY COMPETITIVE REPORT'!I26/X4</f>
        <v>710</v>
      </c>
      <c r="J26" s="23">
        <f>'WEEKLY COMPETITIVE REPORT'!J26</f>
        <v>71</v>
      </c>
      <c r="K26" s="23">
        <f>'WEEKLY COMPETITIVE REPORT'!K26</f>
        <v>100</v>
      </c>
      <c r="L26" s="65">
        <f>'WEEKLY COMPETITIVE REPORT'!L26</f>
        <v>-32.59557344064386</v>
      </c>
      <c r="M26" s="15">
        <f t="shared" si="3"/>
        <v>478.5714285714286</v>
      </c>
      <c r="N26" s="38">
        <f>'WEEKLY COMPETITIVE REPORT'!N26</f>
        <v>1</v>
      </c>
      <c r="O26" s="15">
        <f>'WEEKLY COMPETITIVE REPORT'!O26/X4</f>
        <v>800</v>
      </c>
      <c r="P26" s="15">
        <f>'WEEKLY COMPETITIVE REPORT'!P26/X4</f>
        <v>1447.1428571428573</v>
      </c>
      <c r="Q26" s="23">
        <f>'WEEKLY COMPETITIVE REPORT'!Q26</f>
        <v>123</v>
      </c>
      <c r="R26" s="23">
        <f>'WEEKLY COMPETITIVE REPORT'!R26</f>
        <v>217</v>
      </c>
      <c r="S26" s="65">
        <f>'WEEKLY COMPETITIVE REPORT'!S26</f>
        <v>-44.71865745310958</v>
      </c>
      <c r="T26" s="15">
        <f>'WEEKLY COMPETITIVE REPORT'!T26/X4</f>
        <v>4367.142857142858</v>
      </c>
      <c r="U26" s="15">
        <f t="shared" si="4"/>
        <v>800</v>
      </c>
      <c r="V26" s="26">
        <f t="shared" si="5"/>
        <v>5167.142857142858</v>
      </c>
      <c r="W26" s="23">
        <f>'WEEKLY COMPETITIVE REPORT'!W26</f>
        <v>658</v>
      </c>
      <c r="X26" s="57">
        <f>'WEEKLY COMPETITIVE REPORT'!X26</f>
        <v>781</v>
      </c>
    </row>
    <row r="27" spans="1:24" ht="12.75" customHeight="1">
      <c r="A27" s="51">
        <v>14</v>
      </c>
      <c r="B27" s="4">
        <f>'WEEKLY COMPETITIVE REPORT'!B27</f>
        <v>0</v>
      </c>
      <c r="C27" s="4">
        <f>'WEEKLY COMPETITIVE REPORT'!C27</f>
        <v>0</v>
      </c>
      <c r="D27" s="4">
        <f>'WEEKLY COMPETITIVE REPORT'!D27</f>
        <v>0</v>
      </c>
      <c r="E27" s="4">
        <f>'WEEKLY COMPETITIVE REPORT'!E27</f>
        <v>0</v>
      </c>
      <c r="F27" s="38">
        <f>'WEEKLY COMPETITIVE REPORT'!F27</f>
        <v>0</v>
      </c>
      <c r="G27" s="38">
        <f>'WEEKLY COMPETITIVE REPORT'!G27</f>
        <v>0</v>
      </c>
      <c r="H27" s="15">
        <f>'WEEKLY COMPETITIVE REPORT'!H27/X4</f>
        <v>0</v>
      </c>
      <c r="I27" s="15">
        <f>'WEEKLY COMPETITIVE REPORT'!I27/X17</f>
        <v>0</v>
      </c>
      <c r="J27" s="23">
        <f>'WEEKLY COMPETITIVE REPORT'!J27</f>
        <v>0</v>
      </c>
      <c r="K27" s="23">
        <f>'WEEKLY COMPETITIVE REPORT'!K27</f>
        <v>0</v>
      </c>
      <c r="L27" s="65">
        <f>'WEEKLY COMPETITIVE REPORT'!L27</f>
        <v>0</v>
      </c>
      <c r="M27" s="15" t="e">
        <f t="shared" si="3"/>
        <v>#DIV/0!</v>
      </c>
      <c r="N27" s="38">
        <f>'WEEKLY COMPETITIVE REPORT'!N27</f>
        <v>0</v>
      </c>
      <c r="O27" s="15">
        <f>'WEEKLY COMPETITIVE REPORT'!O27/X4</f>
        <v>0</v>
      </c>
      <c r="P27" s="15">
        <f>'WEEKLY COMPETITIVE REPORT'!P27/X17</f>
        <v>0</v>
      </c>
      <c r="Q27" s="23">
        <f>'WEEKLY COMPETITIVE REPORT'!Q27</f>
        <v>0</v>
      </c>
      <c r="R27" s="23">
        <f>'WEEKLY COMPETITIVE REPORT'!R27</f>
        <v>0</v>
      </c>
      <c r="S27" s="65">
        <f>'WEEKLY COMPETITIVE REPORT'!S27</f>
        <v>0</v>
      </c>
      <c r="T27" s="15">
        <f>'WEEKLY COMPETITIVE REPORT'!T27/X17</f>
        <v>0</v>
      </c>
      <c r="U27" s="15" t="e">
        <f t="shared" si="4"/>
        <v>#DIV/0!</v>
      </c>
      <c r="V27" s="26">
        <f t="shared" si="5"/>
        <v>0</v>
      </c>
      <c r="W27" s="23">
        <f>'WEEKLY COMPETITIVE REPORT'!W27</f>
        <v>0</v>
      </c>
      <c r="X27" s="57">
        <f>'WEEKLY COMPETITIVE REPORT'!X27</f>
        <v>0</v>
      </c>
    </row>
    <row r="28" spans="1:24" ht="12.75">
      <c r="A28" s="51">
        <v>15</v>
      </c>
      <c r="B28" s="4">
        <f>'WEEKLY COMPETITIVE REPORT'!B28</f>
        <v>0</v>
      </c>
      <c r="C28" s="4">
        <f>'WEEKLY COMPETITIVE REPORT'!C28</f>
        <v>0</v>
      </c>
      <c r="D28" s="4">
        <f>'WEEKLY COMPETITIVE REPORT'!D28</f>
        <v>0</v>
      </c>
      <c r="E28" s="4">
        <f>'WEEKLY COMPETITIVE REPORT'!E28</f>
        <v>0</v>
      </c>
      <c r="F28" s="38">
        <f>'WEEKLY COMPETITIVE REPORT'!F28</f>
        <v>0</v>
      </c>
      <c r="G28" s="38">
        <f>'WEEKLY COMPETITIVE REPORT'!G28</f>
        <v>0</v>
      </c>
      <c r="H28" s="15">
        <f>'WEEKLY COMPETITIVE REPORT'!H28/X4</f>
        <v>0</v>
      </c>
      <c r="I28" s="15">
        <f>'WEEKLY COMPETITIVE REPORT'!I28/X17</f>
        <v>0</v>
      </c>
      <c r="J28" s="23">
        <f>'WEEKLY COMPETITIVE REPORT'!J28</f>
        <v>0</v>
      </c>
      <c r="K28" s="23">
        <f>'WEEKLY COMPETITIVE REPORT'!K28</f>
        <v>0</v>
      </c>
      <c r="L28" s="65">
        <f>'WEEKLY COMPETITIVE REPORT'!L28</f>
        <v>0</v>
      </c>
      <c r="M28" s="15" t="e">
        <f t="shared" si="3"/>
        <v>#DIV/0!</v>
      </c>
      <c r="N28" s="38">
        <f>'WEEKLY COMPETITIVE REPORT'!N28</f>
        <v>0</v>
      </c>
      <c r="O28" s="15">
        <f>'WEEKLY COMPETITIVE REPORT'!O28/X4</f>
        <v>0</v>
      </c>
      <c r="P28" s="15">
        <f>'WEEKLY COMPETITIVE REPORT'!P28/X17</f>
        <v>0</v>
      </c>
      <c r="Q28" s="23">
        <f>'WEEKLY COMPETITIVE REPORT'!Q28</f>
        <v>0</v>
      </c>
      <c r="R28" s="23">
        <f>'WEEKLY COMPETITIVE REPORT'!R28</f>
        <v>0</v>
      </c>
      <c r="S28" s="65">
        <f>'WEEKLY COMPETITIVE REPORT'!S28</f>
        <v>0</v>
      </c>
      <c r="T28" s="15">
        <f>'WEEKLY COMPETITIVE REPORT'!T28/X17</f>
        <v>0</v>
      </c>
      <c r="U28" s="15" t="e">
        <f t="shared" si="4"/>
        <v>#DIV/0!</v>
      </c>
      <c r="V28" s="26">
        <f t="shared" si="5"/>
        <v>0</v>
      </c>
      <c r="W28" s="23">
        <f>'WEEKLY COMPETITIVE REPORT'!W28</f>
        <v>0</v>
      </c>
      <c r="X28" s="57">
        <f>'WEEKLY COMPETITIVE REPORT'!X28</f>
        <v>0</v>
      </c>
    </row>
    <row r="29" spans="1:24" ht="12.75">
      <c r="A29" s="51">
        <v>16</v>
      </c>
      <c r="B29" s="4">
        <f>'WEEKLY COMPETITIVE REPORT'!B29</f>
        <v>0</v>
      </c>
      <c r="C29" s="4">
        <f>'WEEKLY COMPETITIVE REPORT'!C29</f>
        <v>0</v>
      </c>
      <c r="D29" s="4">
        <f>'WEEKLY COMPETITIVE REPORT'!D29</f>
        <v>0</v>
      </c>
      <c r="E29" s="4">
        <f>'WEEKLY COMPETITIVE REPORT'!E29</f>
        <v>0</v>
      </c>
      <c r="F29" s="38">
        <f>'WEEKLY COMPETITIVE REPORT'!F29</f>
        <v>0</v>
      </c>
      <c r="G29" s="38">
        <f>'WEEKLY COMPETITIVE REPORT'!G29</f>
        <v>0</v>
      </c>
      <c r="H29" s="15">
        <f>'WEEKLY COMPETITIVE REPORT'!H29/X4</f>
        <v>0</v>
      </c>
      <c r="I29" s="15">
        <f>'WEEKLY COMPETITIVE REPORT'!I29/X17</f>
        <v>0</v>
      </c>
      <c r="J29" s="23">
        <f>'WEEKLY COMPETITIVE REPORT'!J29</f>
        <v>0</v>
      </c>
      <c r="K29" s="23">
        <f>'WEEKLY COMPETITIVE REPORT'!K29</f>
        <v>0</v>
      </c>
      <c r="L29" s="65">
        <f>'WEEKLY COMPETITIVE REPORT'!L29</f>
        <v>0</v>
      </c>
      <c r="M29" s="15" t="e">
        <f t="shared" si="3"/>
        <v>#DIV/0!</v>
      </c>
      <c r="N29" s="38">
        <f>'WEEKLY COMPETITIVE REPORT'!N29</f>
        <v>0</v>
      </c>
      <c r="O29" s="15">
        <f>'WEEKLY COMPETITIVE REPORT'!O29/X4</f>
        <v>0</v>
      </c>
      <c r="P29" s="15">
        <f>'WEEKLY COMPETITIVE REPORT'!P29/X17</f>
        <v>0</v>
      </c>
      <c r="Q29" s="23">
        <f>'WEEKLY COMPETITIVE REPORT'!Q29</f>
        <v>0</v>
      </c>
      <c r="R29" s="23">
        <f>'WEEKLY COMPETITIVE REPORT'!R29</f>
        <v>0</v>
      </c>
      <c r="S29" s="65">
        <f>'WEEKLY COMPETITIVE REPORT'!S29</f>
        <v>0</v>
      </c>
      <c r="T29" s="15">
        <f>'WEEKLY COMPETITIVE REPORT'!T29/X4</f>
        <v>0</v>
      </c>
      <c r="U29" s="15" t="e">
        <f t="shared" si="4"/>
        <v>#DIV/0!</v>
      </c>
      <c r="V29" s="26">
        <f t="shared" si="5"/>
        <v>0</v>
      </c>
      <c r="W29" s="23">
        <f>'WEEKLY COMPETITIVE REPORT'!W29</f>
        <v>0</v>
      </c>
      <c r="X29" s="57">
        <f>'WEEKLY COMPETITIVE REPORT'!X29</f>
        <v>0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38">
        <f>'WEEKLY COMPETITIVE REPORT'!F30</f>
        <v>0</v>
      </c>
      <c r="G30" s="38">
        <f>'WEEKLY COMPETITIVE REPORT'!G30</f>
        <v>0</v>
      </c>
      <c r="H30" s="15">
        <f>'WEEKLY COMPETITIVE REPORT'!H30/X4</f>
        <v>0</v>
      </c>
      <c r="I30" s="15">
        <f>'WEEKLY COMPETITIVE REPORT'!I30/X17</f>
        <v>0</v>
      </c>
      <c r="J30" s="23">
        <f>'WEEKLY COMPETITIVE REPORT'!J30</f>
        <v>0</v>
      </c>
      <c r="K30" s="23">
        <f>'WEEKLY COMPETITIVE REPORT'!K30</f>
        <v>0</v>
      </c>
      <c r="L30" s="65">
        <f>'WEEKLY COMPETITIVE REPORT'!L30</f>
        <v>0</v>
      </c>
      <c r="M30" s="15" t="e">
        <f t="shared" si="3"/>
        <v>#DIV/0!</v>
      </c>
      <c r="N30" s="38">
        <f>'WEEKLY COMPETITIVE REPORT'!N30</f>
        <v>0</v>
      </c>
      <c r="O30" s="15">
        <f>'WEEKLY COMPETITIVE REPORT'!O30/X4</f>
        <v>0</v>
      </c>
      <c r="P30" s="15">
        <f>'WEEKLY COMPETITIVE REPORT'!P30/X17</f>
        <v>0</v>
      </c>
      <c r="Q30" s="23">
        <f>'WEEKLY COMPETITIVE REPORT'!Q30</f>
        <v>0</v>
      </c>
      <c r="R30" s="23">
        <f>'WEEKLY COMPETITIVE REPORT'!R30</f>
        <v>0</v>
      </c>
      <c r="S30" s="65">
        <f>'WEEKLY COMPETITIVE REPORT'!S30</f>
        <v>0</v>
      </c>
      <c r="T30" s="15">
        <f>'WEEKLY COMPETITIVE REPORT'!T30/X4</f>
        <v>0</v>
      </c>
      <c r="U30" s="15" t="e">
        <f t="shared" si="4"/>
        <v>#DIV/0!</v>
      </c>
      <c r="V30" s="26">
        <f t="shared" si="5"/>
        <v>0</v>
      </c>
      <c r="W30" s="23">
        <f>'WEEKLY COMPETITIVE REPORT'!W30</f>
        <v>0</v>
      </c>
      <c r="X30" s="57">
        <f>'WEEKLY COMPETITIVE REPORT'!X30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38">
        <f>'WEEKLY COMPETITIVE REPORT'!F31</f>
        <v>0</v>
      </c>
      <c r="G31" s="38">
        <f>'WEEKLY COMPETITIVE REPORT'!G31</f>
        <v>0</v>
      </c>
      <c r="H31" s="15">
        <f>'WEEKLY COMPETITIVE REPORT'!H31/X4</f>
        <v>0</v>
      </c>
      <c r="I31" s="15">
        <f>'WEEKLY COMPETITIVE REPORT'!I31/X17</f>
        <v>0</v>
      </c>
      <c r="J31" s="23">
        <f>'WEEKLY COMPETITIVE REPORT'!J31</f>
        <v>0</v>
      </c>
      <c r="K31" s="23">
        <f>'WEEKLY COMPETITIVE REPORT'!K31</f>
        <v>0</v>
      </c>
      <c r="L31" s="65">
        <f>'WEEKLY COMPETITIVE REPORT'!L31</f>
        <v>0</v>
      </c>
      <c r="M31" s="15" t="e">
        <f t="shared" si="3"/>
        <v>#DIV/0!</v>
      </c>
      <c r="N31" s="38">
        <f>'WEEKLY COMPETITIVE REPORT'!N31</f>
        <v>0</v>
      </c>
      <c r="O31" s="15">
        <f>'WEEKLY COMPETITIVE REPORT'!O31/X4</f>
        <v>0</v>
      </c>
      <c r="P31" s="15">
        <f>'WEEKLY COMPETITIVE REPORT'!P31/X17</f>
        <v>0</v>
      </c>
      <c r="Q31" s="23">
        <f>'WEEKLY COMPETITIVE REPORT'!Q31</f>
        <v>0</v>
      </c>
      <c r="R31" s="23">
        <f>'WEEKLY COMPETITIVE REPORT'!R31</f>
        <v>0</v>
      </c>
      <c r="S31" s="65">
        <f>'WEEKLY COMPETITIVE REPORT'!S31</f>
        <v>0</v>
      </c>
      <c r="T31" s="15">
        <f>'WEEKLY COMPETITIVE REPORT'!T31/X4</f>
        <v>0</v>
      </c>
      <c r="U31" s="15" t="e">
        <f t="shared" si="4"/>
        <v>#DIV/0!</v>
      </c>
      <c r="V31" s="26">
        <f t="shared" si="5"/>
        <v>0</v>
      </c>
      <c r="W31" s="23">
        <f>'WEEKLY COMPETITIVE REPORT'!W31</f>
        <v>0</v>
      </c>
      <c r="X31" s="57">
        <f>'WEEKLY COMPETITIVE REPORT'!X31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38">
        <f>'WEEKLY COMPETITIVE REPORT'!F32</f>
        <v>0</v>
      </c>
      <c r="G32" s="38">
        <f>'WEEKLY COMPETITIVE REPORT'!G32</f>
        <v>0</v>
      </c>
      <c r="H32" s="15">
        <f>'WEEKLY COMPETITIVE REPORT'!H32/X4</f>
        <v>0</v>
      </c>
      <c r="I32" s="15">
        <f>'WEEKLY COMPETITIVE REPORT'!I32/X17</f>
        <v>0</v>
      </c>
      <c r="J32" s="23">
        <f>'WEEKLY COMPETITIVE REPORT'!J32</f>
        <v>0</v>
      </c>
      <c r="K32" s="23">
        <f>'WEEKLY COMPETITIVE REPORT'!K32</f>
        <v>0</v>
      </c>
      <c r="L32" s="65">
        <f>'WEEKLY COMPETITIVE REPORT'!L32</f>
        <v>0</v>
      </c>
      <c r="M32" s="15" t="e">
        <f t="shared" si="3"/>
        <v>#DIV/0!</v>
      </c>
      <c r="N32" s="38">
        <f>'WEEKLY COMPETITIVE REPORT'!N32</f>
        <v>0</v>
      </c>
      <c r="O32" s="15">
        <f>'WEEKLY COMPETITIVE REPORT'!O32/X4</f>
        <v>0</v>
      </c>
      <c r="P32" s="15">
        <f>'WEEKLY COMPETITIVE REPORT'!P32/X17</f>
        <v>0</v>
      </c>
      <c r="Q32" s="23">
        <f>'WEEKLY COMPETITIVE REPORT'!Q32</f>
        <v>0</v>
      </c>
      <c r="R32" s="23">
        <f>'WEEKLY COMPETITIVE REPORT'!R32</f>
        <v>0</v>
      </c>
      <c r="S32" s="65">
        <f>'WEEKLY COMPETITIVE REPORT'!S32</f>
        <v>0</v>
      </c>
      <c r="T32" s="15">
        <f>'WEEKLY COMPETITIVE REPORT'!T32/X4</f>
        <v>0</v>
      </c>
      <c r="U32" s="15" t="e">
        <f t="shared" si="4"/>
        <v>#DIV/0!</v>
      </c>
      <c r="V32" s="26">
        <f t="shared" si="5"/>
        <v>0</v>
      </c>
      <c r="W32" s="23">
        <f>'WEEKLY COMPETITIVE REPORT'!W32</f>
        <v>0</v>
      </c>
      <c r="X32" s="57">
        <f>'WEEKLY COMPETITIVE REPORT'!X32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38">
        <f>'WEEKLY COMPETITIVE REPORT'!F33</f>
        <v>0</v>
      </c>
      <c r="G33" s="38">
        <f>'WEEKLY COMPETITIVE REPORT'!G33</f>
        <v>0</v>
      </c>
      <c r="H33" s="15">
        <f>'WEEKLY COMPETITIVE REPORT'!H33/X4</f>
        <v>0</v>
      </c>
      <c r="I33" s="15">
        <f>'WEEKLY COMPETITIVE REPORT'!I33/X17</f>
        <v>0</v>
      </c>
      <c r="J33" s="23">
        <f>'WEEKLY COMPETITIVE REPORT'!J33</f>
        <v>0</v>
      </c>
      <c r="K33" s="23">
        <f>'WEEKLY COMPETITIVE REPORT'!K33</f>
        <v>0</v>
      </c>
      <c r="L33" s="65">
        <f>'WEEKLY COMPETITIVE REPORT'!L33</f>
        <v>0</v>
      </c>
      <c r="M33" s="15" t="e">
        <f t="shared" si="3"/>
        <v>#DIV/0!</v>
      </c>
      <c r="N33" s="38">
        <f>'WEEKLY COMPETITIVE REPORT'!N33</f>
        <v>0</v>
      </c>
      <c r="O33" s="15">
        <f>'WEEKLY COMPETITIVE REPORT'!O33/X4</f>
        <v>0</v>
      </c>
      <c r="P33" s="15">
        <f>'WEEKLY COMPETITIVE REPORT'!P33/X17</f>
        <v>0</v>
      </c>
      <c r="Q33" s="23">
        <f>'WEEKLY COMPETITIVE REPORT'!Q33</f>
        <v>0</v>
      </c>
      <c r="R33" s="23">
        <f>'WEEKLY COMPETITIVE REPORT'!R33</f>
        <v>0</v>
      </c>
      <c r="S33" s="65">
        <f>'WEEKLY COMPETITIVE REPORT'!S33</f>
        <v>0</v>
      </c>
      <c r="T33" s="15">
        <f>'WEEKLY COMPETITIVE REPORT'!T33/X4</f>
        <v>0</v>
      </c>
      <c r="U33" s="15" t="e">
        <f t="shared" si="4"/>
        <v>#DIV/0!</v>
      </c>
      <c r="V33" s="26">
        <f t="shared" si="5"/>
        <v>0</v>
      </c>
      <c r="W33" s="23">
        <f>'WEEKLY COMPETITIVE REPORT'!W33</f>
        <v>0</v>
      </c>
      <c r="X33" s="57">
        <f>'WEEKLY COMPETITIVE REPORT'!X33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REPORT'!D34</f>
        <v>0</v>
      </c>
      <c r="E34" s="58">
        <f>'WEEKLY COMPETITIVE REPORT'!E34</f>
        <v>0</v>
      </c>
      <c r="F34" s="59">
        <f>'WEEKLY COMPETITIVE REPORT'!F34</f>
        <v>0</v>
      </c>
      <c r="G34" s="41">
        <f>'WEEKLY COMPETITIVE REPORT'!G34</f>
        <v>97</v>
      </c>
      <c r="H34" s="33">
        <f>SUM(H14:H33)</f>
        <v>163508.57142857145</v>
      </c>
      <c r="I34" s="32">
        <f>SUM(I14:I33)</f>
        <v>131547.14285714284</v>
      </c>
      <c r="J34" s="32">
        <f>SUM(J14:J33)</f>
        <v>24154</v>
      </c>
      <c r="K34" s="32">
        <f>SUM(K14:K33)</f>
        <v>19384</v>
      </c>
      <c r="L34" s="65">
        <f>'WEEKLY COMPETITIVE REPORT'!L34</f>
        <v>24.296558539578413</v>
      </c>
      <c r="M34" s="33">
        <f>H34/G34</f>
        <v>1685.655375552283</v>
      </c>
      <c r="N34" s="41">
        <f>'WEEKLY COMPETITIVE REPORT'!N34</f>
        <v>97</v>
      </c>
      <c r="O34" s="32">
        <f>SUM(O14:O33)</f>
        <v>301648.57142857136</v>
      </c>
      <c r="P34" s="32">
        <f>SUM(P14:P33)</f>
        <v>250687.1428571429</v>
      </c>
      <c r="Q34" s="32">
        <f>SUM(Q14:Q33)</f>
        <v>48091</v>
      </c>
      <c r="R34" s="32">
        <f>SUM(R14:R33)</f>
        <v>40053</v>
      </c>
      <c r="S34" s="66">
        <f>O34/P34-100%</f>
        <v>0.20328696554042835</v>
      </c>
      <c r="T34" s="32">
        <f>SUM(T14:T33)</f>
        <v>2699385.714285715</v>
      </c>
      <c r="U34" s="33">
        <f>O34/N34</f>
        <v>3109.779086892488</v>
      </c>
      <c r="V34" s="32">
        <f>SUM(V14:V33)</f>
        <v>3001034.2857142854</v>
      </c>
      <c r="W34" s="32">
        <f>SUM(W14:W33)</f>
        <v>446297</v>
      </c>
      <c r="X34" s="36">
        <f>SUM(X14:X33)</f>
        <v>494388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jenx</cp:lastModifiedBy>
  <cp:lastPrinted>2008-07-03T16:27:44Z</cp:lastPrinted>
  <dcterms:created xsi:type="dcterms:W3CDTF">1998-07-08T11:15:35Z</dcterms:created>
  <dcterms:modified xsi:type="dcterms:W3CDTF">2009-08-27T13:33:56Z</dcterms:modified>
  <cp:category/>
  <cp:version/>
  <cp:contentType/>
  <cp:contentStatus/>
</cp:coreProperties>
</file>