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18105" windowHeight="1035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<sst xmlns="http://schemas.openxmlformats.org/spreadsheetml/2006/main" count="246" uniqueCount="81">
  <si>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</si>
  <si>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</si>
  <si>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</si>
  <si>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</si>
  <si>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</si>
  <si>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</si>
  <si>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</si>
  <si>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</si>
  <si>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</si>
  <si>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</si>
  <si>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</si>
  <si>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</si>
  <si>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</si>
  <si>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</si>
  <si>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</si>
  <si>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</si>
  <si>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</si>
  <si>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</si>
  <si>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</si>
  <si>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</si>
  <si>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</si>
  <si>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</si>
  <si>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</si>
  <si>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</si>
  <si>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</si>
  <si>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</si>
  <si>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</si>
  <si>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</si>
  <si>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</si>
  <si>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</si>
  <si>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</si>
  <si>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</si>
  <si>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</si>
  <si>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</si>
  <si>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</si>
  <si>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</si>
  <si>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</si>
  <si>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</si>
  <si>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</si>
  <si>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</si>
  <si>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</si>
  <si>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</si>
  <si>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</si>
  <si>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</si>
  <si>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</si>
  <si>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</si>
  <si>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</si>
  <si>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</si>
  <si>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</si>
  <si>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</si>
  <si>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</si>
  <si>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</si>
  <si>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</si>
  <si>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ICE AGE 3: DAWN OF THE DINOSAURS</t>
  </si>
  <si>
    <t>THE PROPOSAL</t>
  </si>
  <si>
    <t>New</t>
  </si>
  <si>
    <t>INGLOURIOUS BASTERDS</t>
  </si>
  <si>
    <t>GARFIELD'S FUN FEST</t>
  </si>
  <si>
    <t>Kolosej</t>
  </si>
  <si>
    <t>COCO AVANT CHANEL</t>
  </si>
  <si>
    <t>THE FINAL DESTINATION</t>
  </si>
  <si>
    <t>UGLY TRUTH</t>
  </si>
  <si>
    <t>SONY</t>
  </si>
  <si>
    <t>PUBLIC ENEMIES</t>
  </si>
  <si>
    <t>DISTRICT 9</t>
  </si>
  <si>
    <t>UP</t>
  </si>
  <si>
    <t>SLOVENKA (domes)</t>
  </si>
  <si>
    <t>ORPHAN</t>
  </si>
  <si>
    <t>G.I. JOE</t>
  </si>
  <si>
    <t>PAR</t>
  </si>
  <si>
    <t>THE TAKING OF PELHAM 123</t>
  </si>
  <si>
    <t>HALLOWEEN 2</t>
  </si>
  <si>
    <t>CITY ISLAND</t>
  </si>
  <si>
    <t>16 - Oct</t>
  </si>
  <si>
    <t>18 - Oct</t>
  </si>
  <si>
    <t>15 - Oct</t>
  </si>
  <si>
    <t>21 - Oct</t>
  </si>
  <si>
    <t>WHITEOUT</t>
  </si>
  <si>
    <t>JULIE &amp; JULIA</t>
  </si>
  <si>
    <t>FAME</t>
  </si>
  <si>
    <t>BATTLE FOR TERRA 3D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</si>
</sst>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\ &quot;HRK&quot;;\-#,##0\ &quot;HRK&quot;"/>
    <numFmt numFmtId="187" formatCode="#,##0\ &quot;HRK&quot;;[Red]\-#,##0\ &quot;HRK&quot;"/>
    <numFmt numFmtId="188" formatCode="#,##0.00\ &quot;HRK&quot;;\-#,##0.00\ &quot;HRK&quot;"/>
    <numFmt numFmtId="189" formatCode="#,##0.00\ &quot;HRK&quot;;[Red]\-#,##0.00\ &quot;HRK&quot;"/>
    <numFmt numFmtId="190" formatCode="_-* #,##0\ &quot;HRK&quot;_-;\-* #,##0\ &quot;HRK&quot;_-;_-* &quot;-&quot;\ &quot;HRK&quot;_-;_-@_-"/>
    <numFmt numFmtId="191" formatCode="_-* #,##0\ _H_R_K_-;\-* #,##0\ _H_R_K_-;_-* &quot;-&quot;\ _H_R_K_-;_-@_-"/>
    <numFmt numFmtId="192" formatCode="_-* #,##0.00\ &quot;HRK&quot;_-;\-* #,##0.00\ &quot;HRK&quot;_-;_-* &quot;-&quot;??\ &quot;HRK&quot;_-;_-@_-"/>
    <numFmt numFmtId="193" formatCode="_-* #,##0.00\ _H_R_K_-;\-* #,##0.00\ _H_R_K_-;_-* &quot;-&quot;??\ _H_R_K_-;_-@_-"/>
    <numFmt numFmtId="194" formatCode="dd/\ mmm/\ yy"/>
    <numFmt numFmtId="195" formatCode="_(* #,##0.00_);_(* \(#,##0.00\);_(* &quot;-&quot;_);_(@_)"/>
    <numFmt numFmtId="196" formatCode="_(* #,##0_);_(* \(#,##0\);_(* &quot;-&quot;_);_(@_)"/>
    <numFmt numFmtId="197" formatCode="&quot;True&quot;;&quot;True&quot;;&quot;False&quot;"/>
    <numFmt numFmtId="198" formatCode="&quot;On&quot;;&quot;On&quot;;&quot;Off&quot;"/>
    <numFmt numFmtId="199" formatCode="#,##0\ _S_I_T"/>
    <numFmt numFmtId="200" formatCode="_(* #,##0.00_);_(* \(#,##0.00\);_(* &quot;-&quot;??_);_(@_)"/>
    <numFmt numFmtId="201" formatCode="#.000;\-#.000"/>
    <numFmt numFmtId="202" formatCode="_-* #,##0\ _S_I_T_-;\-* #,##0\ _S_I_T_-;_-* &quot;-&quot;??\ _S_I_T_-;_-@_-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.00&quot;Sk&quot;_);[Red]\(#,##0.00&quot;Sk&quot;\)"/>
    <numFmt numFmtId="206" formatCode="#,##0&quot;Sk&quot;_);[Red]\(#,##0&quot;Sk&quot;\)"/>
    <numFmt numFmtId="207" formatCode="#,##0.00\ [$SIT-424];\-#,##0.00\ [$SIT-424]"/>
    <numFmt numFmtId="208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7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8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L22" sqref="L22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73</v>
      </c>
      <c r="K4" s="21"/>
      <c r="L4" s="87" t="s">
        <v>74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0.6651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75</v>
      </c>
      <c r="K5" s="8"/>
      <c r="L5" s="88" t="s">
        <v>76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42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40107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65</v>
      </c>
      <c r="D14" s="16" t="s">
        <v>50</v>
      </c>
      <c r="E14" s="16" t="s">
        <v>51</v>
      </c>
      <c r="F14" s="38">
        <v>4</v>
      </c>
      <c r="G14" s="38">
        <v>18</v>
      </c>
      <c r="H14" s="25">
        <v>19567</v>
      </c>
      <c r="I14" s="25">
        <v>33860</v>
      </c>
      <c r="J14" s="25">
        <v>3916</v>
      </c>
      <c r="K14" s="25">
        <v>6643</v>
      </c>
      <c r="L14" s="65">
        <f>(H14/I14*100)-100</f>
        <v>-42.21204961606615</v>
      </c>
      <c r="M14" s="15">
        <f aca="true" t="shared" si="0" ref="M14:M34">H14/G14</f>
        <v>1087.0555555555557</v>
      </c>
      <c r="N14" s="39">
        <v>18</v>
      </c>
      <c r="O14" s="15">
        <v>23538</v>
      </c>
      <c r="P14" s="15">
        <v>40123</v>
      </c>
      <c r="Q14" s="15">
        <v>4934</v>
      </c>
      <c r="R14" s="15">
        <v>8100</v>
      </c>
      <c r="S14" s="65">
        <f>(O14/P14*100)-100</f>
        <v>-41.33539366448172</v>
      </c>
      <c r="T14" s="77">
        <v>120340</v>
      </c>
      <c r="U14" s="15">
        <f aca="true" t="shared" si="1" ref="U14:U34">O14/N14</f>
        <v>1307.6666666666667</v>
      </c>
      <c r="V14" s="77">
        <f aca="true" t="shared" si="2" ref="V14:V33">SUM(T14,O14)</f>
        <v>143878</v>
      </c>
      <c r="W14" s="77">
        <v>25676</v>
      </c>
      <c r="X14" s="78">
        <f aca="true" t="shared" si="3" ref="X14:X33">SUM(W14,Q14)</f>
        <v>30610</v>
      </c>
    </row>
    <row r="15" spans="1:24" ht="12.75">
      <c r="A15" s="74">
        <v>2</v>
      </c>
      <c r="B15" s="74">
        <v>2</v>
      </c>
      <c r="C15" s="4" t="s">
        <v>66</v>
      </c>
      <c r="D15" s="16" t="s">
        <v>46</v>
      </c>
      <c r="E15" s="16" t="s">
        <v>47</v>
      </c>
      <c r="F15" s="38">
        <v>3</v>
      </c>
      <c r="G15" s="38">
        <v>7</v>
      </c>
      <c r="H15" s="25">
        <v>8329</v>
      </c>
      <c r="I15" s="25">
        <v>10655</v>
      </c>
      <c r="J15" s="89">
        <v>1878</v>
      </c>
      <c r="K15" s="89">
        <v>2281</v>
      </c>
      <c r="L15" s="65">
        <f>(H15/I15*100)-100</f>
        <v>-21.83012670107931</v>
      </c>
      <c r="M15" s="15">
        <f t="shared" si="0"/>
        <v>1189.857142857143</v>
      </c>
      <c r="N15" s="75">
        <v>7</v>
      </c>
      <c r="O15" s="23">
        <v>12189</v>
      </c>
      <c r="P15" s="23">
        <v>16756</v>
      </c>
      <c r="Q15" s="23">
        <v>2956</v>
      </c>
      <c r="R15" s="23">
        <v>3922</v>
      </c>
      <c r="S15" s="65">
        <f>(O15/P15*100)-100</f>
        <v>-27.25590833134399</v>
      </c>
      <c r="T15" s="77">
        <v>37274</v>
      </c>
      <c r="U15" s="15">
        <f t="shared" si="1"/>
        <v>1741.2857142857142</v>
      </c>
      <c r="V15" s="77">
        <f t="shared" si="2"/>
        <v>49463</v>
      </c>
      <c r="W15" s="77">
        <v>9494</v>
      </c>
      <c r="X15" s="78">
        <f t="shared" si="3"/>
        <v>12450</v>
      </c>
    </row>
    <row r="16" spans="1:24" ht="12.75">
      <c r="A16" s="74">
        <v>3</v>
      </c>
      <c r="B16" s="74" t="s">
        <v>55</v>
      </c>
      <c r="C16" s="4" t="s">
        <v>77</v>
      </c>
      <c r="D16" s="16" t="s">
        <v>43</v>
      </c>
      <c r="E16" s="16" t="s">
        <v>44</v>
      </c>
      <c r="F16" s="38">
        <v>1</v>
      </c>
      <c r="G16" s="38">
        <v>4</v>
      </c>
      <c r="H16" s="15">
        <v>8424</v>
      </c>
      <c r="I16" s="15"/>
      <c r="J16" s="15">
        <v>1936</v>
      </c>
      <c r="K16" s="15"/>
      <c r="L16" s="65"/>
      <c r="M16" s="15">
        <f t="shared" si="0"/>
        <v>2106</v>
      </c>
      <c r="N16" s="75">
        <v>4</v>
      </c>
      <c r="O16" s="23">
        <v>10188</v>
      </c>
      <c r="P16" s="23"/>
      <c r="Q16" s="23">
        <v>2484</v>
      </c>
      <c r="R16" s="23"/>
      <c r="S16" s="65"/>
      <c r="T16" s="77">
        <v>534</v>
      </c>
      <c r="U16" s="15">
        <f t="shared" si="1"/>
        <v>2547</v>
      </c>
      <c r="V16" s="77">
        <f t="shared" si="2"/>
        <v>10722</v>
      </c>
      <c r="W16" s="77">
        <v>120</v>
      </c>
      <c r="X16" s="78">
        <f t="shared" si="3"/>
        <v>2604</v>
      </c>
    </row>
    <row r="17" spans="1:24" ht="12.75">
      <c r="A17" s="74">
        <v>4</v>
      </c>
      <c r="B17" s="74">
        <v>4</v>
      </c>
      <c r="C17" s="4" t="s">
        <v>70</v>
      </c>
      <c r="D17" s="16" t="s">
        <v>62</v>
      </c>
      <c r="E17" s="16" t="s">
        <v>42</v>
      </c>
      <c r="F17" s="38">
        <v>2</v>
      </c>
      <c r="G17" s="38">
        <v>5</v>
      </c>
      <c r="H17" s="15">
        <v>7399</v>
      </c>
      <c r="I17" s="15">
        <v>9755</v>
      </c>
      <c r="J17" s="15">
        <v>1707</v>
      </c>
      <c r="K17" s="15">
        <v>2126</v>
      </c>
      <c r="L17" s="65">
        <f>(H17/I17*100)-100</f>
        <v>-24.15171706817017</v>
      </c>
      <c r="M17" s="15">
        <f t="shared" si="0"/>
        <v>1479.8</v>
      </c>
      <c r="N17" s="75">
        <v>5</v>
      </c>
      <c r="O17" s="15">
        <v>9738</v>
      </c>
      <c r="P17" s="15">
        <v>13811</v>
      </c>
      <c r="Q17" s="15">
        <v>2332</v>
      </c>
      <c r="R17" s="15">
        <v>3247</v>
      </c>
      <c r="S17" s="65">
        <f>(O17/P17*100)-100</f>
        <v>-29.49098544638332</v>
      </c>
      <c r="T17" s="77">
        <v>15526</v>
      </c>
      <c r="U17" s="15">
        <f t="shared" si="1"/>
        <v>1947.6</v>
      </c>
      <c r="V17" s="77">
        <f t="shared" si="2"/>
        <v>25264</v>
      </c>
      <c r="W17" s="77">
        <v>3690</v>
      </c>
      <c r="X17" s="78">
        <f t="shared" si="3"/>
        <v>6022</v>
      </c>
    </row>
    <row r="18" spans="1:24" ht="13.5" customHeight="1">
      <c r="A18" s="74">
        <v>5</v>
      </c>
      <c r="B18" s="74" t="s">
        <v>55</v>
      </c>
      <c r="C18" s="4" t="s">
        <v>78</v>
      </c>
      <c r="D18" s="16" t="s">
        <v>62</v>
      </c>
      <c r="E18" s="16" t="s">
        <v>42</v>
      </c>
      <c r="F18" s="38">
        <v>1</v>
      </c>
      <c r="G18" s="38">
        <v>3</v>
      </c>
      <c r="H18" s="15">
        <v>6090</v>
      </c>
      <c r="I18" s="15"/>
      <c r="J18" s="83">
        <v>1263</v>
      </c>
      <c r="K18" s="83"/>
      <c r="L18" s="65"/>
      <c r="M18" s="15">
        <f t="shared" si="0"/>
        <v>2030</v>
      </c>
      <c r="N18" s="75">
        <v>3</v>
      </c>
      <c r="O18" s="15">
        <v>9713</v>
      </c>
      <c r="P18" s="15"/>
      <c r="Q18" s="15">
        <v>2103</v>
      </c>
      <c r="R18" s="15"/>
      <c r="S18" s="65"/>
      <c r="T18" s="90">
        <v>1345</v>
      </c>
      <c r="U18" s="15">
        <f t="shared" si="1"/>
        <v>3237.6666666666665</v>
      </c>
      <c r="V18" s="77">
        <f t="shared" si="2"/>
        <v>11058</v>
      </c>
      <c r="W18" s="77">
        <v>306</v>
      </c>
      <c r="X18" s="78">
        <f t="shared" si="3"/>
        <v>2409</v>
      </c>
    </row>
    <row r="19" spans="1:24" ht="12.75">
      <c r="A19" s="74">
        <v>6</v>
      </c>
      <c r="B19" s="74">
        <v>3</v>
      </c>
      <c r="C19" s="4" t="s">
        <v>61</v>
      </c>
      <c r="D19" s="16" t="s">
        <v>62</v>
      </c>
      <c r="E19" s="16" t="s">
        <v>42</v>
      </c>
      <c r="F19" s="38">
        <v>7</v>
      </c>
      <c r="G19" s="38">
        <v>7</v>
      </c>
      <c r="H19" s="15">
        <v>7577</v>
      </c>
      <c r="I19" s="15">
        <v>12488</v>
      </c>
      <c r="J19" s="15">
        <v>1771</v>
      </c>
      <c r="K19" s="15">
        <v>2825</v>
      </c>
      <c r="L19" s="65">
        <f>(H19/I19*100)-100</f>
        <v>-39.32575272261371</v>
      </c>
      <c r="M19" s="15">
        <f t="shared" si="0"/>
        <v>1082.4285714285713</v>
      </c>
      <c r="N19" s="38">
        <v>7</v>
      </c>
      <c r="O19" s="23">
        <v>9644</v>
      </c>
      <c r="P19" s="23">
        <v>15967</v>
      </c>
      <c r="Q19" s="15">
        <v>2286</v>
      </c>
      <c r="R19" s="15">
        <v>3775</v>
      </c>
      <c r="S19" s="65">
        <f>(O19/P19*100)-100</f>
        <v>-39.600425878374146</v>
      </c>
      <c r="T19" s="77">
        <v>185974</v>
      </c>
      <c r="U19" s="15">
        <f t="shared" si="1"/>
        <v>1377.7142857142858</v>
      </c>
      <c r="V19" s="77">
        <f t="shared" si="2"/>
        <v>195618</v>
      </c>
      <c r="W19" s="77">
        <v>44345</v>
      </c>
      <c r="X19" s="78">
        <f t="shared" si="3"/>
        <v>46631</v>
      </c>
    </row>
    <row r="20" spans="1:24" ht="12.75">
      <c r="A20" s="74">
        <v>7</v>
      </c>
      <c r="B20" s="74">
        <v>5</v>
      </c>
      <c r="C20" s="4" t="s">
        <v>67</v>
      </c>
      <c r="D20" s="16" t="s">
        <v>43</v>
      </c>
      <c r="E20" s="16" t="s">
        <v>44</v>
      </c>
      <c r="F20" s="38">
        <v>3</v>
      </c>
      <c r="G20" s="38">
        <v>6</v>
      </c>
      <c r="H20" s="15">
        <v>7568</v>
      </c>
      <c r="I20" s="15">
        <v>10179</v>
      </c>
      <c r="J20" s="91">
        <v>1634</v>
      </c>
      <c r="K20" s="91">
        <v>2140</v>
      </c>
      <c r="L20" s="65">
        <f>(H20/I20*100)-100</f>
        <v>-25.65084978878083</v>
      </c>
      <c r="M20" s="15">
        <f t="shared" si="0"/>
        <v>1261.3333333333333</v>
      </c>
      <c r="N20" s="39">
        <v>6</v>
      </c>
      <c r="O20" s="15">
        <v>9251</v>
      </c>
      <c r="P20" s="15">
        <v>12255</v>
      </c>
      <c r="Q20" s="15">
        <v>2116</v>
      </c>
      <c r="R20" s="15">
        <v>2742</v>
      </c>
      <c r="S20" s="65">
        <f>(O20/P20*100)-100</f>
        <v>-24.5124439004488</v>
      </c>
      <c r="T20" s="77">
        <v>27560</v>
      </c>
      <c r="U20" s="15">
        <f t="shared" si="1"/>
        <v>1541.8333333333333</v>
      </c>
      <c r="V20" s="77">
        <f t="shared" si="2"/>
        <v>36811</v>
      </c>
      <c r="W20" s="77">
        <v>6126</v>
      </c>
      <c r="X20" s="78">
        <f t="shared" si="3"/>
        <v>8242</v>
      </c>
    </row>
    <row r="21" spans="1:24" ht="12.75">
      <c r="A21" s="74">
        <v>8</v>
      </c>
      <c r="B21" s="74" t="s">
        <v>55</v>
      </c>
      <c r="C21" s="4" t="s">
        <v>79</v>
      </c>
      <c r="D21" s="16" t="s">
        <v>46</v>
      </c>
      <c r="E21" s="16" t="s">
        <v>42</v>
      </c>
      <c r="F21" s="38">
        <v>1</v>
      </c>
      <c r="G21" s="38">
        <v>4</v>
      </c>
      <c r="H21" s="15">
        <v>5584</v>
      </c>
      <c r="I21" s="15"/>
      <c r="J21" s="84">
        <v>1246</v>
      </c>
      <c r="K21" s="84"/>
      <c r="L21" s="65"/>
      <c r="M21" s="15">
        <f t="shared" si="0"/>
        <v>1396</v>
      </c>
      <c r="N21" s="39">
        <v>4</v>
      </c>
      <c r="O21" s="15">
        <v>7468</v>
      </c>
      <c r="P21" s="15"/>
      <c r="Q21" s="15">
        <v>1725</v>
      </c>
      <c r="R21" s="15"/>
      <c r="S21" s="65"/>
      <c r="T21" s="77">
        <v>646</v>
      </c>
      <c r="U21" s="15">
        <f t="shared" si="1"/>
        <v>1867</v>
      </c>
      <c r="V21" s="77">
        <f t="shared" si="2"/>
        <v>8114</v>
      </c>
      <c r="W21" s="77">
        <v>148</v>
      </c>
      <c r="X21" s="78">
        <f t="shared" si="3"/>
        <v>1873</v>
      </c>
    </row>
    <row r="22" spans="1:24" ht="12.75">
      <c r="A22" s="74">
        <v>9</v>
      </c>
      <c r="B22" s="74">
        <v>16</v>
      </c>
      <c r="C22" s="4" t="s">
        <v>53</v>
      </c>
      <c r="D22" s="16" t="s">
        <v>45</v>
      </c>
      <c r="E22" s="16" t="s">
        <v>42</v>
      </c>
      <c r="F22" s="38">
        <v>16</v>
      </c>
      <c r="G22" s="38">
        <v>21</v>
      </c>
      <c r="H22" s="25">
        <v>931</v>
      </c>
      <c r="I22" s="25">
        <v>2181</v>
      </c>
      <c r="J22" s="25">
        <v>208</v>
      </c>
      <c r="K22" s="25">
        <v>705</v>
      </c>
      <c r="L22" s="65">
        <f aca="true" t="shared" si="4" ref="L22:L28">(H22/I22*100)-100</f>
        <v>-57.31315910132967</v>
      </c>
      <c r="M22" s="15">
        <f t="shared" si="0"/>
        <v>44.333333333333336</v>
      </c>
      <c r="N22" s="39">
        <v>21</v>
      </c>
      <c r="O22" s="15">
        <v>6225</v>
      </c>
      <c r="P22" s="15">
        <v>3295</v>
      </c>
      <c r="Q22" s="15">
        <v>1574</v>
      </c>
      <c r="R22" s="15">
        <v>1065</v>
      </c>
      <c r="S22" s="65">
        <f aca="true" t="shared" si="5" ref="S22:S28">(O22/P22*100)-100</f>
        <v>88.92261001517448</v>
      </c>
      <c r="T22" s="77">
        <v>915030</v>
      </c>
      <c r="U22" s="15">
        <f t="shared" si="1"/>
        <v>296.42857142857144</v>
      </c>
      <c r="V22" s="77">
        <f t="shared" si="2"/>
        <v>921255</v>
      </c>
      <c r="W22" s="77">
        <v>198433</v>
      </c>
      <c r="X22" s="78">
        <f t="shared" si="3"/>
        <v>200007</v>
      </c>
    </row>
    <row r="23" spans="1:24" ht="12.75">
      <c r="A23" s="74">
        <v>10</v>
      </c>
      <c r="B23" s="74">
        <v>6</v>
      </c>
      <c r="C23" s="4" t="s">
        <v>60</v>
      </c>
      <c r="D23" s="16" t="s">
        <v>43</v>
      </c>
      <c r="E23" s="16" t="s">
        <v>44</v>
      </c>
      <c r="F23" s="38">
        <v>7</v>
      </c>
      <c r="G23" s="38">
        <v>10</v>
      </c>
      <c r="H23" s="25">
        <v>5008</v>
      </c>
      <c r="I23" s="25">
        <v>7602</v>
      </c>
      <c r="J23" s="92">
        <v>895</v>
      </c>
      <c r="K23" s="92">
        <v>1300</v>
      </c>
      <c r="L23" s="65">
        <f t="shared" si="4"/>
        <v>-34.12259931596948</v>
      </c>
      <c r="M23" s="15">
        <f t="shared" si="0"/>
        <v>500.8</v>
      </c>
      <c r="N23" s="75">
        <v>10</v>
      </c>
      <c r="O23" s="76">
        <v>6119</v>
      </c>
      <c r="P23" s="76">
        <v>9751</v>
      </c>
      <c r="Q23" s="76">
        <v>1125</v>
      </c>
      <c r="R23" s="76">
        <v>1760</v>
      </c>
      <c r="S23" s="65">
        <f t="shared" si="5"/>
        <v>-37.24746179878987</v>
      </c>
      <c r="T23" s="77">
        <v>182007</v>
      </c>
      <c r="U23" s="15">
        <f t="shared" si="1"/>
        <v>611.9</v>
      </c>
      <c r="V23" s="77">
        <f t="shared" si="2"/>
        <v>188126</v>
      </c>
      <c r="W23" s="79">
        <v>32512</v>
      </c>
      <c r="X23" s="78">
        <f t="shared" si="3"/>
        <v>33637</v>
      </c>
    </row>
    <row r="24" spans="1:24" ht="12.75">
      <c r="A24" s="74">
        <v>11</v>
      </c>
      <c r="B24" s="74">
        <v>7</v>
      </c>
      <c r="C24" s="4" t="s">
        <v>71</v>
      </c>
      <c r="D24" s="16" t="s">
        <v>46</v>
      </c>
      <c r="E24" s="16" t="s">
        <v>47</v>
      </c>
      <c r="F24" s="38">
        <v>2</v>
      </c>
      <c r="G24" s="38">
        <v>2</v>
      </c>
      <c r="H24" s="25">
        <v>4365</v>
      </c>
      <c r="I24" s="25">
        <v>6000</v>
      </c>
      <c r="J24" s="25">
        <v>961</v>
      </c>
      <c r="K24" s="25">
        <v>1271</v>
      </c>
      <c r="L24" s="65">
        <f t="shared" si="4"/>
        <v>-27.25</v>
      </c>
      <c r="M24" s="15">
        <f t="shared" si="0"/>
        <v>2182.5</v>
      </c>
      <c r="N24" s="38">
        <v>2</v>
      </c>
      <c r="O24" s="15">
        <v>5690</v>
      </c>
      <c r="P24" s="15">
        <v>7536</v>
      </c>
      <c r="Q24" s="15">
        <v>1284</v>
      </c>
      <c r="R24" s="15">
        <v>1642</v>
      </c>
      <c r="S24" s="65">
        <f t="shared" si="5"/>
        <v>-24.495753715498935</v>
      </c>
      <c r="T24" s="90">
        <v>8176</v>
      </c>
      <c r="U24" s="15">
        <f t="shared" si="1"/>
        <v>2845</v>
      </c>
      <c r="V24" s="77">
        <f t="shared" si="2"/>
        <v>13866</v>
      </c>
      <c r="W24" s="79">
        <v>1804</v>
      </c>
      <c r="X24" s="78">
        <f t="shared" si="3"/>
        <v>3088</v>
      </c>
    </row>
    <row r="25" spans="1:24" ht="12.75" customHeight="1">
      <c r="A25" s="52">
        <v>12</v>
      </c>
      <c r="B25" s="74">
        <v>8</v>
      </c>
      <c r="C25" s="4" t="s">
        <v>56</v>
      </c>
      <c r="D25" s="16" t="s">
        <v>52</v>
      </c>
      <c r="E25" s="16" t="s">
        <v>36</v>
      </c>
      <c r="F25" s="38">
        <v>9</v>
      </c>
      <c r="G25" s="38">
        <v>7</v>
      </c>
      <c r="H25" s="25">
        <v>3027</v>
      </c>
      <c r="I25" s="25">
        <v>4516</v>
      </c>
      <c r="J25" s="83">
        <v>629</v>
      </c>
      <c r="K25" s="83">
        <v>873</v>
      </c>
      <c r="L25" s="65">
        <f t="shared" si="4"/>
        <v>-32.971656333038084</v>
      </c>
      <c r="M25" s="15">
        <f t="shared" si="0"/>
        <v>432.42857142857144</v>
      </c>
      <c r="N25" s="38">
        <v>7</v>
      </c>
      <c r="O25" s="23">
        <v>4650</v>
      </c>
      <c r="P25" s="23">
        <v>7183</v>
      </c>
      <c r="Q25" s="83">
        <v>959</v>
      </c>
      <c r="R25" s="83">
        <v>1444</v>
      </c>
      <c r="S25" s="65">
        <f t="shared" si="5"/>
        <v>-35.263817346512596</v>
      </c>
      <c r="T25" s="79">
        <v>243105</v>
      </c>
      <c r="U25" s="15">
        <f t="shared" si="1"/>
        <v>664.2857142857143</v>
      </c>
      <c r="V25" s="77">
        <f t="shared" si="2"/>
        <v>247755</v>
      </c>
      <c r="W25" s="77">
        <v>55063</v>
      </c>
      <c r="X25" s="78">
        <f t="shared" si="3"/>
        <v>56022</v>
      </c>
    </row>
    <row r="26" spans="1:24" ht="12.75" customHeight="1">
      <c r="A26" s="74">
        <v>13</v>
      </c>
      <c r="B26" s="74">
        <v>9</v>
      </c>
      <c r="C26" s="4" t="s">
        <v>68</v>
      </c>
      <c r="D26" s="16" t="s">
        <v>69</v>
      </c>
      <c r="E26" s="16" t="s">
        <v>36</v>
      </c>
      <c r="F26" s="38">
        <v>3</v>
      </c>
      <c r="G26" s="38">
        <v>7</v>
      </c>
      <c r="H26" s="15">
        <v>3205</v>
      </c>
      <c r="I26" s="15">
        <v>5122</v>
      </c>
      <c r="J26" s="15">
        <v>733</v>
      </c>
      <c r="K26" s="15">
        <v>1147</v>
      </c>
      <c r="L26" s="65">
        <f t="shared" si="4"/>
        <v>-37.42678641155799</v>
      </c>
      <c r="M26" s="15">
        <f t="shared" si="0"/>
        <v>457.85714285714283</v>
      </c>
      <c r="N26" s="75">
        <v>7</v>
      </c>
      <c r="O26" s="23">
        <v>4035</v>
      </c>
      <c r="P26" s="23">
        <v>6625</v>
      </c>
      <c r="Q26" s="23">
        <v>966</v>
      </c>
      <c r="R26" s="23">
        <v>1553</v>
      </c>
      <c r="S26" s="65">
        <f t="shared" si="5"/>
        <v>-39.094339622641506</v>
      </c>
      <c r="T26" s="79">
        <v>20556</v>
      </c>
      <c r="U26" s="15">
        <f t="shared" si="1"/>
        <v>576.4285714285714</v>
      </c>
      <c r="V26" s="77">
        <f t="shared" si="2"/>
        <v>24591</v>
      </c>
      <c r="W26" s="77">
        <v>4935</v>
      </c>
      <c r="X26" s="78">
        <f t="shared" si="3"/>
        <v>5901</v>
      </c>
    </row>
    <row r="27" spans="1:24" ht="12.75">
      <c r="A27" s="74">
        <v>14</v>
      </c>
      <c r="B27" s="74">
        <v>10</v>
      </c>
      <c r="C27" s="4" t="s">
        <v>72</v>
      </c>
      <c r="D27" s="16" t="s">
        <v>46</v>
      </c>
      <c r="E27" s="16" t="s">
        <v>36</v>
      </c>
      <c r="F27" s="38">
        <v>2</v>
      </c>
      <c r="G27" s="38">
        <v>2</v>
      </c>
      <c r="H27" s="25">
        <v>2749</v>
      </c>
      <c r="I27" s="25">
        <v>3880</v>
      </c>
      <c r="J27" s="83">
        <v>606</v>
      </c>
      <c r="K27" s="83">
        <v>830</v>
      </c>
      <c r="L27" s="65">
        <f t="shared" si="4"/>
        <v>-29.14948453608247</v>
      </c>
      <c r="M27" s="15">
        <f t="shared" si="0"/>
        <v>1374.5</v>
      </c>
      <c r="N27" s="38">
        <v>2</v>
      </c>
      <c r="O27" s="23">
        <v>4035</v>
      </c>
      <c r="P27" s="23">
        <v>5167</v>
      </c>
      <c r="Q27" s="23">
        <v>918</v>
      </c>
      <c r="R27" s="23">
        <v>1159</v>
      </c>
      <c r="S27" s="65">
        <f t="shared" si="5"/>
        <v>-21.908263982968847</v>
      </c>
      <c r="T27" s="77">
        <v>5842</v>
      </c>
      <c r="U27" s="15">
        <f t="shared" si="1"/>
        <v>2017.5</v>
      </c>
      <c r="V27" s="77">
        <f t="shared" si="2"/>
        <v>9877</v>
      </c>
      <c r="W27" s="79">
        <v>1311</v>
      </c>
      <c r="X27" s="78">
        <f t="shared" si="3"/>
        <v>2229</v>
      </c>
    </row>
    <row r="28" spans="1:24" ht="12.75">
      <c r="A28" s="74">
        <v>15</v>
      </c>
      <c r="B28" s="52">
        <v>12</v>
      </c>
      <c r="C28" s="4" t="s">
        <v>63</v>
      </c>
      <c r="D28" s="16" t="s">
        <v>52</v>
      </c>
      <c r="E28" s="16" t="s">
        <v>36</v>
      </c>
      <c r="F28" s="38">
        <v>6</v>
      </c>
      <c r="G28" s="38">
        <v>8</v>
      </c>
      <c r="H28" s="25">
        <v>2339</v>
      </c>
      <c r="I28" s="25">
        <v>3246</v>
      </c>
      <c r="J28" s="25">
        <v>502</v>
      </c>
      <c r="K28" s="25">
        <v>682</v>
      </c>
      <c r="L28" s="65">
        <f t="shared" si="4"/>
        <v>-27.942082563154642</v>
      </c>
      <c r="M28" s="15">
        <f t="shared" si="0"/>
        <v>292.375</v>
      </c>
      <c r="N28" s="75">
        <v>8</v>
      </c>
      <c r="O28" s="15">
        <v>3678</v>
      </c>
      <c r="P28" s="15">
        <v>4572</v>
      </c>
      <c r="Q28" s="15">
        <v>820</v>
      </c>
      <c r="R28" s="15">
        <v>1003</v>
      </c>
      <c r="S28" s="65">
        <f t="shared" si="5"/>
        <v>-19.553805774278203</v>
      </c>
      <c r="T28" s="77">
        <v>79642</v>
      </c>
      <c r="U28" s="15">
        <f t="shared" si="1"/>
        <v>459.75</v>
      </c>
      <c r="V28" s="77">
        <f t="shared" si="2"/>
        <v>83320</v>
      </c>
      <c r="W28" s="79">
        <v>18846</v>
      </c>
      <c r="X28" s="78">
        <f t="shared" si="3"/>
        <v>19666</v>
      </c>
    </row>
    <row r="29" spans="1:24" ht="12.75">
      <c r="A29" s="74">
        <v>16</v>
      </c>
      <c r="B29" s="51" t="s">
        <v>55</v>
      </c>
      <c r="C29" s="4" t="s">
        <v>80</v>
      </c>
      <c r="D29" s="16" t="s">
        <v>46</v>
      </c>
      <c r="E29" s="16" t="s">
        <v>58</v>
      </c>
      <c r="F29" s="38">
        <v>1</v>
      </c>
      <c r="G29" s="38">
        <v>4</v>
      </c>
      <c r="H29" s="25">
        <v>2745</v>
      </c>
      <c r="I29" s="25"/>
      <c r="J29" s="15">
        <v>438</v>
      </c>
      <c r="K29" s="15"/>
      <c r="L29" s="65"/>
      <c r="M29" s="15">
        <f t="shared" si="0"/>
        <v>686.25</v>
      </c>
      <c r="N29" s="75">
        <v>4</v>
      </c>
      <c r="O29" s="15">
        <v>3623</v>
      </c>
      <c r="P29" s="15"/>
      <c r="Q29" s="15">
        <v>792</v>
      </c>
      <c r="R29" s="15"/>
      <c r="S29" s="65"/>
      <c r="T29" s="77">
        <v>20</v>
      </c>
      <c r="U29" s="15">
        <f t="shared" si="1"/>
        <v>905.75</v>
      </c>
      <c r="V29" s="77">
        <f t="shared" si="2"/>
        <v>3643</v>
      </c>
      <c r="W29" s="79">
        <v>111</v>
      </c>
      <c r="X29" s="78">
        <f t="shared" si="3"/>
        <v>903</v>
      </c>
    </row>
    <row r="30" spans="1:24" ht="12.75">
      <c r="A30" s="74">
        <v>17</v>
      </c>
      <c r="B30" s="74">
        <v>13</v>
      </c>
      <c r="C30" s="4" t="s">
        <v>57</v>
      </c>
      <c r="D30" s="16" t="s">
        <v>46</v>
      </c>
      <c r="E30" s="16" t="s">
        <v>58</v>
      </c>
      <c r="F30" s="38">
        <v>8</v>
      </c>
      <c r="G30" s="38">
        <v>5</v>
      </c>
      <c r="H30" s="15">
        <v>2722</v>
      </c>
      <c r="I30" s="15">
        <v>3212</v>
      </c>
      <c r="J30" s="25">
        <v>443</v>
      </c>
      <c r="K30" s="25">
        <v>2137</v>
      </c>
      <c r="L30" s="65">
        <f>(H30/I30*100)-100</f>
        <v>-15.255292652552939</v>
      </c>
      <c r="M30" s="15">
        <f t="shared" si="0"/>
        <v>544.4</v>
      </c>
      <c r="N30" s="75">
        <v>5</v>
      </c>
      <c r="O30" s="15">
        <v>3153</v>
      </c>
      <c r="P30" s="15">
        <v>3714</v>
      </c>
      <c r="Q30" s="15">
        <v>530</v>
      </c>
      <c r="R30" s="15">
        <v>2175</v>
      </c>
      <c r="S30" s="65">
        <f>(O30/P30*100)-100</f>
        <v>-15.105008077544426</v>
      </c>
      <c r="T30" s="77">
        <v>81405</v>
      </c>
      <c r="U30" s="15">
        <f t="shared" si="1"/>
        <v>630.6</v>
      </c>
      <c r="V30" s="77">
        <f t="shared" si="2"/>
        <v>84558</v>
      </c>
      <c r="W30" s="77">
        <v>22075</v>
      </c>
      <c r="X30" s="78">
        <f t="shared" si="3"/>
        <v>22605</v>
      </c>
    </row>
    <row r="31" spans="1:24" ht="12.75">
      <c r="A31" s="74">
        <v>18</v>
      </c>
      <c r="B31" s="74">
        <v>11</v>
      </c>
      <c r="C31" s="4" t="s">
        <v>59</v>
      </c>
      <c r="D31" s="16" t="s">
        <v>46</v>
      </c>
      <c r="E31" s="16" t="s">
        <v>42</v>
      </c>
      <c r="F31" s="38">
        <v>8</v>
      </c>
      <c r="G31" s="38">
        <v>4</v>
      </c>
      <c r="H31" s="25">
        <v>2116</v>
      </c>
      <c r="I31" s="25">
        <v>3349</v>
      </c>
      <c r="J31" s="25">
        <v>487</v>
      </c>
      <c r="K31" s="25">
        <v>723</v>
      </c>
      <c r="L31" s="65">
        <f>(H31/I31*100)-100</f>
        <v>-36.81696028665273</v>
      </c>
      <c r="M31" s="15">
        <f t="shared" si="0"/>
        <v>529</v>
      </c>
      <c r="N31" s="39">
        <v>4</v>
      </c>
      <c r="O31" s="15">
        <v>3103</v>
      </c>
      <c r="P31" s="15">
        <v>4994</v>
      </c>
      <c r="Q31" s="15">
        <v>717</v>
      </c>
      <c r="R31" s="15">
        <v>1112</v>
      </c>
      <c r="S31" s="65">
        <f>(O31/P31*100)-100</f>
        <v>-37.86543852623148</v>
      </c>
      <c r="T31" s="84">
        <v>74554</v>
      </c>
      <c r="U31" s="15">
        <f t="shared" si="1"/>
        <v>775.75</v>
      </c>
      <c r="V31" s="77">
        <f t="shared" si="2"/>
        <v>77657</v>
      </c>
      <c r="W31" s="77">
        <v>17320</v>
      </c>
      <c r="X31" s="78">
        <f t="shared" si="3"/>
        <v>18037</v>
      </c>
    </row>
    <row r="32" spans="1:24" ht="12.75">
      <c r="A32" s="74">
        <v>19</v>
      </c>
      <c r="B32" s="74">
        <v>17</v>
      </c>
      <c r="C32" s="4" t="s">
        <v>54</v>
      </c>
      <c r="D32" s="16" t="s">
        <v>50</v>
      </c>
      <c r="E32" s="16" t="s">
        <v>51</v>
      </c>
      <c r="F32" s="38">
        <v>11</v>
      </c>
      <c r="G32" s="38">
        <v>8</v>
      </c>
      <c r="H32" s="23">
        <v>824</v>
      </c>
      <c r="I32" s="23">
        <v>1545</v>
      </c>
      <c r="J32" s="89">
        <v>177</v>
      </c>
      <c r="K32" s="89">
        <v>330</v>
      </c>
      <c r="L32" s="65">
        <f>(H32/I32*100)-100</f>
        <v>-46.666666666666664</v>
      </c>
      <c r="M32" s="15">
        <f t="shared" si="0"/>
        <v>103</v>
      </c>
      <c r="N32" s="75">
        <v>8</v>
      </c>
      <c r="O32" s="15">
        <v>1308</v>
      </c>
      <c r="P32" s="15">
        <v>2098</v>
      </c>
      <c r="Q32" s="15">
        <v>285</v>
      </c>
      <c r="R32" s="15">
        <v>453</v>
      </c>
      <c r="S32" s="67">
        <f>(O32/P32*100)-100</f>
        <v>-37.65490943755958</v>
      </c>
      <c r="T32" s="84">
        <v>258629</v>
      </c>
      <c r="U32" s="15">
        <f t="shared" si="1"/>
        <v>163.5</v>
      </c>
      <c r="V32" s="77">
        <f t="shared" si="2"/>
        <v>259937</v>
      </c>
      <c r="W32" s="77">
        <v>64205</v>
      </c>
      <c r="X32" s="78">
        <f t="shared" si="3"/>
        <v>64490</v>
      </c>
    </row>
    <row r="33" spans="1:24" ht="13.5" thickBot="1">
      <c r="A33" s="51">
        <v>20</v>
      </c>
      <c r="B33" s="74">
        <v>15</v>
      </c>
      <c r="C33" s="4" t="s">
        <v>64</v>
      </c>
      <c r="D33" s="16" t="s">
        <v>46</v>
      </c>
      <c r="E33" s="16" t="s">
        <v>42</v>
      </c>
      <c r="F33" s="38">
        <v>5</v>
      </c>
      <c r="G33" s="38">
        <v>5</v>
      </c>
      <c r="H33" s="15">
        <v>828</v>
      </c>
      <c r="I33" s="15">
        <v>2293</v>
      </c>
      <c r="J33" s="89">
        <v>198</v>
      </c>
      <c r="K33" s="89">
        <v>505</v>
      </c>
      <c r="L33" s="65">
        <f>(H33/I33*100)-100</f>
        <v>-63.89010030527693</v>
      </c>
      <c r="M33" s="15">
        <f t="shared" si="0"/>
        <v>165.6</v>
      </c>
      <c r="N33" s="75">
        <v>5</v>
      </c>
      <c r="O33" s="23">
        <v>1165</v>
      </c>
      <c r="P33" s="23">
        <v>3317</v>
      </c>
      <c r="Q33" s="23">
        <v>304</v>
      </c>
      <c r="R33" s="23">
        <v>789</v>
      </c>
      <c r="S33" s="65">
        <f>(O33/P33*100)-100</f>
        <v>-64.87790171842026</v>
      </c>
      <c r="T33" s="84">
        <v>26854</v>
      </c>
      <c r="U33" s="15">
        <f t="shared" si="1"/>
        <v>233</v>
      </c>
      <c r="V33" s="77">
        <f t="shared" si="2"/>
        <v>28019</v>
      </c>
      <c r="W33" s="77">
        <v>6105</v>
      </c>
      <c r="X33" s="78">
        <f t="shared" si="3"/>
        <v>6409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137</v>
      </c>
      <c r="H34" s="32">
        <f>SUM(H14:H33)</f>
        <v>101397</v>
      </c>
      <c r="I34" s="32">
        <v>125250</v>
      </c>
      <c r="J34" s="32">
        <f>SUM(J14:J33)</f>
        <v>21628</v>
      </c>
      <c r="K34" s="32">
        <v>27710</v>
      </c>
      <c r="L34" s="70">
        <f>(H34/I34*100)-100</f>
        <v>-19.044311377245506</v>
      </c>
      <c r="M34" s="33">
        <f t="shared" si="0"/>
        <v>740.1240875912408</v>
      </c>
      <c r="N34" s="35">
        <f>SUM(N14:N33)</f>
        <v>137</v>
      </c>
      <c r="O34" s="32">
        <f>SUM(O14:O33)</f>
        <v>138513</v>
      </c>
      <c r="P34" s="32">
        <v>164266</v>
      </c>
      <c r="Q34" s="32">
        <f>SUM(Q14:Q33)</f>
        <v>31210</v>
      </c>
      <c r="R34" s="32">
        <v>37585</v>
      </c>
      <c r="S34" s="70">
        <f>(O34/P34*100)-100</f>
        <v>-15.677620444888177</v>
      </c>
      <c r="T34" s="80">
        <f>SUM(T14:T33)</f>
        <v>2285019</v>
      </c>
      <c r="U34" s="33">
        <f t="shared" si="1"/>
        <v>1011.043795620438</v>
      </c>
      <c r="V34" s="82">
        <f>SUM(V14:V33)</f>
        <v>2423532</v>
      </c>
      <c r="W34" s="81">
        <f>SUM(W14:W33)</f>
        <v>512625</v>
      </c>
      <c r="X34" s="36">
        <f>SUM(X14:X33)</f>
        <v>543835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16 - Oct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0.6651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15 - Oct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42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40107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UP</v>
      </c>
      <c r="D14" s="4" t="str">
        <f>'WEEKLY COMPETITIVE REPORT'!D14</f>
        <v>WDI</v>
      </c>
      <c r="E14" s="4" t="str">
        <f>'WEEKLY COMPETITIVE REPORT'!E14</f>
        <v>CENEX</v>
      </c>
      <c r="F14" s="38">
        <f>'WEEKLY COMPETITIVE REPORT'!F14</f>
        <v>4</v>
      </c>
      <c r="G14" s="38">
        <f>'WEEKLY COMPETITIVE REPORT'!G14</f>
        <v>18</v>
      </c>
      <c r="H14" s="15">
        <f>'WEEKLY COMPETITIVE REPORT'!H14/X4</f>
        <v>29419.63614494061</v>
      </c>
      <c r="I14" s="15">
        <f>'WEEKLY COMPETITIVE REPORT'!I14/X4</f>
        <v>50909.63764847391</v>
      </c>
      <c r="J14" s="23">
        <f>'WEEKLY COMPETITIVE REPORT'!J14</f>
        <v>3916</v>
      </c>
      <c r="K14" s="23">
        <f>'WEEKLY COMPETITIVE REPORT'!K14</f>
        <v>6643</v>
      </c>
      <c r="L14" s="65">
        <f>'WEEKLY COMPETITIVE REPORT'!L14</f>
        <v>-42.21204961606615</v>
      </c>
      <c r="M14" s="15">
        <f aca="true" t="shared" si="0" ref="M14:M20">H14/G14</f>
        <v>1634.4242302744783</v>
      </c>
      <c r="N14" s="38">
        <f>'WEEKLY COMPETITIVE REPORT'!N14</f>
        <v>18</v>
      </c>
      <c r="O14" s="15">
        <f>'WEEKLY COMPETITIVE REPORT'!O14/X4</f>
        <v>35390.16689219666</v>
      </c>
      <c r="P14" s="15">
        <f>'WEEKLY COMPETITIVE REPORT'!P14/X4</f>
        <v>60326.266726808</v>
      </c>
      <c r="Q14" s="23">
        <f>'WEEKLY COMPETITIVE REPORT'!Q14</f>
        <v>4934</v>
      </c>
      <c r="R14" s="23">
        <f>'WEEKLY COMPETITIVE REPORT'!R14</f>
        <v>8100</v>
      </c>
      <c r="S14" s="65">
        <f>'WEEKLY COMPETITIVE REPORT'!S14</f>
        <v>-41.33539366448172</v>
      </c>
      <c r="T14" s="15">
        <f>'WEEKLY COMPETITIVE REPORT'!T14/X4</f>
        <v>180935.19771462938</v>
      </c>
      <c r="U14" s="15">
        <f aca="true" t="shared" si="1" ref="U14:U20">O14/N14</f>
        <v>1966.1203828998146</v>
      </c>
      <c r="V14" s="26">
        <f aca="true" t="shared" si="2" ref="V14:V20">O14+T14</f>
        <v>216325.36460682604</v>
      </c>
      <c r="W14" s="23">
        <f>'WEEKLY COMPETITIVE REPORT'!W14</f>
        <v>25676</v>
      </c>
      <c r="X14" s="57">
        <f>'WEEKLY COMPETITIVE REPORT'!X14</f>
        <v>30610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SLOVENKA (domes)</v>
      </c>
      <c r="D15" s="4" t="str">
        <f>'WEEKLY COMPETITIVE REPORT'!D15</f>
        <v>INDEP</v>
      </c>
      <c r="E15" s="4" t="str">
        <f>'WEEKLY COMPETITIVE REPORT'!E15</f>
        <v>Cinemania</v>
      </c>
      <c r="F15" s="38">
        <f>'WEEKLY COMPETITIVE REPORT'!F15</f>
        <v>3</v>
      </c>
      <c r="G15" s="38">
        <f>'WEEKLY COMPETITIVE REPORT'!G15</f>
        <v>7</v>
      </c>
      <c r="H15" s="15">
        <f>'WEEKLY COMPETITIVE REPORT'!H15/X4</f>
        <v>12522.928882874756</v>
      </c>
      <c r="I15" s="15">
        <f>'WEEKLY COMPETITIVE REPORT'!I15/X4</f>
        <v>16020.147346263719</v>
      </c>
      <c r="J15" s="23">
        <f>'WEEKLY COMPETITIVE REPORT'!J15</f>
        <v>1878</v>
      </c>
      <c r="K15" s="23">
        <f>'WEEKLY COMPETITIVE REPORT'!K15</f>
        <v>2281</v>
      </c>
      <c r="L15" s="65">
        <f>'WEEKLY COMPETITIVE REPORT'!L15</f>
        <v>-21.83012670107931</v>
      </c>
      <c r="M15" s="15">
        <f t="shared" si="0"/>
        <v>1788.9898404106793</v>
      </c>
      <c r="N15" s="38">
        <f>'WEEKLY COMPETITIVE REPORT'!N15</f>
        <v>7</v>
      </c>
      <c r="O15" s="15">
        <f>'WEEKLY COMPETITIVE REPORT'!O15/X4</f>
        <v>18326.567433468652</v>
      </c>
      <c r="P15" s="15">
        <f>'WEEKLY COMPETITIVE REPORT'!P15/X4</f>
        <v>25193.204029469252</v>
      </c>
      <c r="Q15" s="23">
        <f>'WEEKLY COMPETITIVE REPORT'!Q15</f>
        <v>2956</v>
      </c>
      <c r="R15" s="23">
        <f>'WEEKLY COMPETITIVE REPORT'!R15</f>
        <v>3922</v>
      </c>
      <c r="S15" s="65">
        <f>'WEEKLY COMPETITIVE REPORT'!S15</f>
        <v>-27.25590833134399</v>
      </c>
      <c r="T15" s="15">
        <f>'WEEKLY COMPETITIVE REPORT'!T15/X4</f>
        <v>56042.70034581266</v>
      </c>
      <c r="U15" s="15">
        <f t="shared" si="1"/>
        <v>2618.0810619240933</v>
      </c>
      <c r="V15" s="26">
        <f t="shared" si="2"/>
        <v>74369.2677792813</v>
      </c>
      <c r="W15" s="23">
        <f>'WEEKLY COMPETITIVE REPORT'!W15</f>
        <v>9494</v>
      </c>
      <c r="X15" s="57">
        <f>'WEEKLY COMPETITIVE REPORT'!X15</f>
        <v>12450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WHITEOUT</v>
      </c>
      <c r="D16" s="4" t="str">
        <f>'WEEKLY COMPETITIVE REPORT'!D16</f>
        <v>WB</v>
      </c>
      <c r="E16" s="4" t="str">
        <f>'WEEKLY COMPETITIVE REPORT'!E16</f>
        <v>Blitz</v>
      </c>
      <c r="F16" s="38">
        <f>'WEEKLY COMPETITIVE REPORT'!F16</f>
        <v>1</v>
      </c>
      <c r="G16" s="38">
        <f>'WEEKLY COMPETITIVE REPORT'!G16</f>
        <v>4</v>
      </c>
      <c r="H16" s="15">
        <f>'WEEKLY COMPETITIVE REPORT'!H16/X4</f>
        <v>12665.764546684708</v>
      </c>
      <c r="I16" s="15">
        <f>'WEEKLY COMPETITIVE REPORT'!I16/X4</f>
        <v>0</v>
      </c>
      <c r="J16" s="23">
        <f>'WEEKLY COMPETITIVE REPORT'!J16</f>
        <v>1936</v>
      </c>
      <c r="K16" s="23">
        <f>'WEEKLY COMPETITIVE REPORT'!K16</f>
        <v>0</v>
      </c>
      <c r="L16" s="65">
        <f>'WEEKLY COMPETITIVE REPORT'!L16</f>
        <v>0</v>
      </c>
      <c r="M16" s="15">
        <f t="shared" si="0"/>
        <v>3166.441136671177</v>
      </c>
      <c r="N16" s="38">
        <f>'WEEKLY COMPETITIVE REPORT'!N16</f>
        <v>4</v>
      </c>
      <c r="O16" s="15">
        <f>'WEEKLY COMPETITIVE REPORT'!O16/X4</f>
        <v>15317.997293640054</v>
      </c>
      <c r="P16" s="15">
        <f>'WEEKLY COMPETITIVE REPORT'!P16/X4</f>
        <v>0</v>
      </c>
      <c r="Q16" s="23">
        <f>'WEEKLY COMPETITIVE REPORT'!Q16</f>
        <v>2484</v>
      </c>
      <c r="R16" s="23">
        <f>'WEEKLY COMPETITIVE REPORT'!R16</f>
        <v>0</v>
      </c>
      <c r="S16" s="65">
        <f>'WEEKLY COMPETITIVE REPORT'!S16</f>
        <v>0</v>
      </c>
      <c r="T16" s="15">
        <f>'WEEKLY COMPETITIVE REPORT'!T16/X4</f>
        <v>802.8867839422643</v>
      </c>
      <c r="U16" s="15">
        <f t="shared" si="1"/>
        <v>3829.4993234100134</v>
      </c>
      <c r="V16" s="26">
        <f t="shared" si="2"/>
        <v>16120.884077582317</v>
      </c>
      <c r="W16" s="23">
        <f>'WEEKLY COMPETITIVE REPORT'!W16</f>
        <v>120</v>
      </c>
      <c r="X16" s="57">
        <f>'WEEKLY COMPETITIVE REPORT'!X16</f>
        <v>2604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THE TAKING OF PELHAM 123</v>
      </c>
      <c r="D17" s="4" t="str">
        <f>'WEEKLY COMPETITIVE REPORT'!D17</f>
        <v>SONY</v>
      </c>
      <c r="E17" s="4" t="str">
        <f>'WEEKLY COMPETITIVE REPORT'!E17</f>
        <v>CF</v>
      </c>
      <c r="F17" s="38">
        <f>'WEEKLY COMPETITIVE REPORT'!F17</f>
        <v>2</v>
      </c>
      <c r="G17" s="38">
        <f>'WEEKLY COMPETITIVE REPORT'!G17</f>
        <v>5</v>
      </c>
      <c r="H17" s="15">
        <f>'WEEKLY COMPETITIVE REPORT'!H17/X4</f>
        <v>11124.642910840475</v>
      </c>
      <c r="I17" s="15">
        <f>'WEEKLY COMPETITIVE REPORT'!I17/X4</f>
        <v>14666.96737332732</v>
      </c>
      <c r="J17" s="23">
        <f>'WEEKLY COMPETITIVE REPORT'!J17</f>
        <v>1707</v>
      </c>
      <c r="K17" s="23">
        <f>'WEEKLY COMPETITIVE REPORT'!K17</f>
        <v>2126</v>
      </c>
      <c r="L17" s="65">
        <f>'WEEKLY COMPETITIVE REPORT'!L17</f>
        <v>-24.15171706817017</v>
      </c>
      <c r="M17" s="15">
        <f t="shared" si="0"/>
        <v>2224.928582168095</v>
      </c>
      <c r="N17" s="38">
        <f>'WEEKLY COMPETITIVE REPORT'!N17</f>
        <v>5</v>
      </c>
      <c r="O17" s="15">
        <f>'WEEKLY COMPETITIVE REPORT'!O17/X4</f>
        <v>14641.407307171854</v>
      </c>
      <c r="P17" s="15">
        <f>'WEEKLY COMPETITIVE REPORT'!P17/X4</f>
        <v>20765.298451360697</v>
      </c>
      <c r="Q17" s="23">
        <f>'WEEKLY COMPETITIVE REPORT'!Q17</f>
        <v>2332</v>
      </c>
      <c r="R17" s="23">
        <f>'WEEKLY COMPETITIVE REPORT'!R17</f>
        <v>3247</v>
      </c>
      <c r="S17" s="65">
        <f>'WEEKLY COMPETITIVE REPORT'!S17</f>
        <v>-29.49098544638332</v>
      </c>
      <c r="T17" s="15">
        <f>'WEEKLY COMPETITIVE REPORT'!T17/X4</f>
        <v>23343.85806645617</v>
      </c>
      <c r="U17" s="15">
        <f t="shared" si="1"/>
        <v>2928.2814614343706</v>
      </c>
      <c r="V17" s="26">
        <f t="shared" si="2"/>
        <v>37985.265373628026</v>
      </c>
      <c r="W17" s="23">
        <f>'WEEKLY COMPETITIVE REPORT'!W17</f>
        <v>3690</v>
      </c>
      <c r="X17" s="57">
        <f>'WEEKLY COMPETITIVE REPORT'!X17</f>
        <v>6022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JULIE &amp; JULIA</v>
      </c>
      <c r="D18" s="4" t="str">
        <f>'WEEKLY COMPETITIVE REPORT'!D18</f>
        <v>SONY</v>
      </c>
      <c r="E18" s="4" t="str">
        <f>'WEEKLY COMPETITIVE REPORT'!E18</f>
        <v>CF</v>
      </c>
      <c r="F18" s="38">
        <f>'WEEKLY COMPETITIVE REPORT'!F18</f>
        <v>1</v>
      </c>
      <c r="G18" s="38">
        <f>'WEEKLY COMPETITIVE REPORT'!G18</f>
        <v>3</v>
      </c>
      <c r="H18" s="15">
        <f>'WEEKLY COMPETITIVE REPORT'!H18/X4</f>
        <v>9156.517816869644</v>
      </c>
      <c r="I18" s="15">
        <f>'WEEKLY COMPETITIVE REPORT'!I18/X4</f>
        <v>0</v>
      </c>
      <c r="J18" s="23">
        <f>'WEEKLY COMPETITIVE REPORT'!J18</f>
        <v>1263</v>
      </c>
      <c r="K18" s="23">
        <f>'WEEKLY COMPETITIVE REPORT'!K18</f>
        <v>0</v>
      </c>
      <c r="L18" s="65">
        <f>'WEEKLY COMPETITIVE REPORT'!L18</f>
        <v>0</v>
      </c>
      <c r="M18" s="15">
        <f t="shared" si="0"/>
        <v>3052.1726056232146</v>
      </c>
      <c r="N18" s="38">
        <f>'WEEKLY COMPETITIVE REPORT'!N18</f>
        <v>3</v>
      </c>
      <c r="O18" s="15">
        <f>'WEEKLY COMPETITIVE REPORT'!O18/X4</f>
        <v>14603.818974590287</v>
      </c>
      <c r="P18" s="15">
        <f>'WEEKLY COMPETITIVE REPORT'!P18/X4</f>
        <v>0</v>
      </c>
      <c r="Q18" s="23">
        <f>'WEEKLY COMPETITIVE REPORT'!Q18</f>
        <v>2103</v>
      </c>
      <c r="R18" s="23">
        <f>'WEEKLY COMPETITIVE REPORT'!R18</f>
        <v>0</v>
      </c>
      <c r="S18" s="65">
        <f>'WEEKLY COMPETITIVE REPORT'!S18</f>
        <v>0</v>
      </c>
      <c r="T18" s="15">
        <f>'WEEKLY COMPETITIVE REPORT'!T18/X4</f>
        <v>2022.2522928882875</v>
      </c>
      <c r="U18" s="15">
        <f t="shared" si="1"/>
        <v>4867.939658196762</v>
      </c>
      <c r="V18" s="26">
        <f t="shared" si="2"/>
        <v>16626.071267478575</v>
      </c>
      <c r="W18" s="23">
        <f>'WEEKLY COMPETITIVE REPORT'!W18</f>
        <v>306</v>
      </c>
      <c r="X18" s="57">
        <f>'WEEKLY COMPETITIVE REPORT'!X18</f>
        <v>2409</v>
      </c>
    </row>
    <row r="19" spans="1:24" ht="12.75">
      <c r="A19" s="51">
        <v>6</v>
      </c>
      <c r="B19" s="4">
        <f>'WEEKLY COMPETITIVE REPORT'!B19</f>
        <v>3</v>
      </c>
      <c r="C19" s="4" t="str">
        <f>'WEEKLY COMPETITIVE REPORT'!C19</f>
        <v>UGLY TRUTH</v>
      </c>
      <c r="D19" s="4" t="str">
        <f>'WEEKLY COMPETITIVE REPORT'!D19</f>
        <v>SONY</v>
      </c>
      <c r="E19" s="4" t="str">
        <f>'WEEKLY COMPETITIVE REPORT'!E19</f>
        <v>CF</v>
      </c>
      <c r="F19" s="38">
        <f>'WEEKLY COMPETITIVE REPORT'!F19</f>
        <v>7</v>
      </c>
      <c r="G19" s="38">
        <f>'WEEKLY COMPETITIVE REPORT'!G19</f>
        <v>7</v>
      </c>
      <c r="H19" s="15">
        <f>'WEEKLY COMPETITIVE REPORT'!H19/X4</f>
        <v>11392.271838821229</v>
      </c>
      <c r="I19" s="15">
        <f>'WEEKLY COMPETITIVE REPORT'!I19/X4</f>
        <v>18776.123891144187</v>
      </c>
      <c r="J19" s="23">
        <f>'WEEKLY COMPETITIVE REPORT'!J19</f>
        <v>1771</v>
      </c>
      <c r="K19" s="23">
        <f>'WEEKLY COMPETITIVE REPORT'!K19</f>
        <v>2825</v>
      </c>
      <c r="L19" s="65">
        <f>'WEEKLY COMPETITIVE REPORT'!L19</f>
        <v>-39.32575272261371</v>
      </c>
      <c r="M19" s="15">
        <f t="shared" si="0"/>
        <v>1627.4674055458897</v>
      </c>
      <c r="N19" s="38">
        <f>'WEEKLY COMPETITIVE REPORT'!N19</f>
        <v>7</v>
      </c>
      <c r="O19" s="15">
        <f>'WEEKLY COMPETITIVE REPORT'!O19/X4</f>
        <v>14500.075176665163</v>
      </c>
      <c r="P19" s="15">
        <f>'WEEKLY COMPETITIVE REPORT'!P19/X4</f>
        <v>24006.916253195006</v>
      </c>
      <c r="Q19" s="23">
        <f>'WEEKLY COMPETITIVE REPORT'!Q19</f>
        <v>2286</v>
      </c>
      <c r="R19" s="23">
        <f>'WEEKLY COMPETITIVE REPORT'!R19</f>
        <v>3775</v>
      </c>
      <c r="S19" s="65">
        <f>'WEEKLY COMPETITIVE REPORT'!S19</f>
        <v>-39.600425878374146</v>
      </c>
      <c r="T19" s="15">
        <f>'WEEKLY COMPETITIVE REPORT'!T19/X4</f>
        <v>279618.10254097125</v>
      </c>
      <c r="U19" s="15">
        <f t="shared" si="1"/>
        <v>2071.439310952166</v>
      </c>
      <c r="V19" s="26">
        <f t="shared" si="2"/>
        <v>294118.1777176364</v>
      </c>
      <c r="W19" s="23">
        <f>'WEEKLY COMPETITIVE REPORT'!W19</f>
        <v>44345</v>
      </c>
      <c r="X19" s="57">
        <f>'WEEKLY COMPETITIVE REPORT'!X19</f>
        <v>46631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ORPHAN</v>
      </c>
      <c r="D20" s="4" t="str">
        <f>'WEEKLY COMPETITIVE REPORT'!D20</f>
        <v>WB</v>
      </c>
      <c r="E20" s="4" t="str">
        <f>'WEEKLY COMPETITIVE REPORT'!E20</f>
        <v>Blitz</v>
      </c>
      <c r="F20" s="38">
        <f>'WEEKLY COMPETITIVE REPORT'!F20</f>
        <v>3</v>
      </c>
      <c r="G20" s="38">
        <f>'WEEKLY COMPETITIVE REPORT'!G20</f>
        <v>6</v>
      </c>
      <c r="H20" s="15">
        <f>'WEEKLY COMPETITIVE REPORT'!H20/X4</f>
        <v>11378.740039091865</v>
      </c>
      <c r="I20" s="15">
        <f>'WEEKLY COMPETITIVE REPORT'!I20/X4</f>
        <v>15304.46549391069</v>
      </c>
      <c r="J20" s="23">
        <f>'WEEKLY COMPETITIVE REPORT'!J20</f>
        <v>1634</v>
      </c>
      <c r="K20" s="23">
        <f>'WEEKLY COMPETITIVE REPORT'!K20</f>
        <v>2140</v>
      </c>
      <c r="L20" s="65">
        <f>'WEEKLY COMPETITIVE REPORT'!L20</f>
        <v>-25.65084978878083</v>
      </c>
      <c r="M20" s="15">
        <f t="shared" si="0"/>
        <v>1896.4566731819775</v>
      </c>
      <c r="N20" s="38">
        <f>'WEEKLY COMPETITIVE REPORT'!N20</f>
        <v>6</v>
      </c>
      <c r="O20" s="15">
        <f>'WEEKLY COMPETITIVE REPORT'!O20/X4</f>
        <v>13909.186588482935</v>
      </c>
      <c r="P20" s="15">
        <f>'WEEKLY COMPETITIVE REPORT'!P20/X4</f>
        <v>18425.800631483988</v>
      </c>
      <c r="Q20" s="23">
        <f>'WEEKLY COMPETITIVE REPORT'!Q20</f>
        <v>2116</v>
      </c>
      <c r="R20" s="23">
        <f>'WEEKLY COMPETITIVE REPORT'!R20</f>
        <v>2742</v>
      </c>
      <c r="S20" s="65">
        <f>'WEEKLY COMPETITIVE REPORT'!S20</f>
        <v>-24.5124439004488</v>
      </c>
      <c r="T20" s="15">
        <f>'WEEKLY COMPETITIVE REPORT'!T20/X4</f>
        <v>41437.377837919106</v>
      </c>
      <c r="U20" s="15">
        <f t="shared" si="1"/>
        <v>2318.197764747156</v>
      </c>
      <c r="V20" s="26">
        <f t="shared" si="2"/>
        <v>55346.56442640204</v>
      </c>
      <c r="W20" s="23">
        <f>'WEEKLY COMPETITIVE REPORT'!W20</f>
        <v>6126</v>
      </c>
      <c r="X20" s="57">
        <f>'WEEKLY COMPETITIVE REPORT'!X20</f>
        <v>8242</v>
      </c>
    </row>
    <row r="21" spans="1:24" ht="12.75">
      <c r="A21" s="51">
        <v>8</v>
      </c>
      <c r="B21" s="4" t="str">
        <f>'WEEKLY COMPETITIVE REPORT'!B21</f>
        <v>New</v>
      </c>
      <c r="C21" s="4" t="str">
        <f>'WEEKLY COMPETITIVE REPORT'!C21</f>
        <v>FAME</v>
      </c>
      <c r="D21" s="4" t="str">
        <f>'WEEKLY COMPETITIVE REPORT'!D21</f>
        <v>INDEP</v>
      </c>
      <c r="E21" s="4" t="str">
        <f>'WEEKLY COMPETITIVE REPORT'!E21</f>
        <v>CF</v>
      </c>
      <c r="F21" s="38">
        <f>'WEEKLY COMPETITIVE REPORT'!F21</f>
        <v>1</v>
      </c>
      <c r="G21" s="38">
        <f>'WEEKLY COMPETITIVE REPORT'!G21</f>
        <v>4</v>
      </c>
      <c r="H21" s="15">
        <f>'WEEKLY COMPETITIVE REPORT'!H21/X4</f>
        <v>8395.729965418734</v>
      </c>
      <c r="I21" s="15">
        <f>'WEEKLY COMPETITIVE REPORT'!I21/X4</f>
        <v>0</v>
      </c>
      <c r="J21" s="23">
        <f>'WEEKLY COMPETITIVE REPORT'!J21</f>
        <v>1246</v>
      </c>
      <c r="K21" s="23">
        <f>'WEEKLY COMPETITIVE REPORT'!K21</f>
        <v>0</v>
      </c>
      <c r="L21" s="65">
        <f>'WEEKLY COMPETITIVE REPORT'!L21</f>
        <v>0</v>
      </c>
      <c r="M21" s="15">
        <f aca="true" t="shared" si="3" ref="M21:M33">H21/G21</f>
        <v>2098.9324913546834</v>
      </c>
      <c r="N21" s="38">
        <f>'WEEKLY COMPETITIVE REPORT'!N21</f>
        <v>4</v>
      </c>
      <c r="O21" s="15">
        <f>'WEEKLY COMPETITIVE REPORT'!O21/X4</f>
        <v>11228.386708765598</v>
      </c>
      <c r="P21" s="15">
        <f>'WEEKLY COMPETITIVE REPORT'!P21/X4</f>
        <v>0</v>
      </c>
      <c r="Q21" s="23">
        <f>'WEEKLY COMPETITIVE REPORT'!Q21</f>
        <v>1725</v>
      </c>
      <c r="R21" s="23">
        <f>'WEEKLY COMPETITIVE REPORT'!R21</f>
        <v>0</v>
      </c>
      <c r="S21" s="65">
        <f>'WEEKLY COMPETITIVE REPORT'!S21</f>
        <v>0</v>
      </c>
      <c r="T21" s="15">
        <f>'WEEKLY COMPETITIVE REPORT'!T21/X4</f>
        <v>971.282513907683</v>
      </c>
      <c r="U21" s="15">
        <f aca="true" t="shared" si="4" ref="U21:U33">O21/N21</f>
        <v>2807.0966771913995</v>
      </c>
      <c r="V21" s="26">
        <f aca="true" t="shared" si="5" ref="V21:V33">O21+T21</f>
        <v>12199.669222673281</v>
      </c>
      <c r="W21" s="23">
        <f>'WEEKLY COMPETITIVE REPORT'!W21</f>
        <v>148</v>
      </c>
      <c r="X21" s="57">
        <f>'WEEKLY COMPETITIVE REPORT'!X21</f>
        <v>1873</v>
      </c>
    </row>
    <row r="22" spans="1:24" ht="12.75">
      <c r="A22" s="51">
        <v>9</v>
      </c>
      <c r="B22" s="4">
        <f>'WEEKLY COMPETITIVE REPORT'!B22</f>
        <v>16</v>
      </c>
      <c r="C22" s="4" t="str">
        <f>'WEEKLY COMPETITIVE REPORT'!C22</f>
        <v>ICE AGE 3: DAWN OF THE DINOSAURS</v>
      </c>
      <c r="D22" s="4" t="str">
        <f>'WEEKLY COMPETITIVE REPORT'!D22</f>
        <v>FOX</v>
      </c>
      <c r="E22" s="4" t="str">
        <f>'WEEKLY COMPETITIVE REPORT'!E22</f>
        <v>CF</v>
      </c>
      <c r="F22" s="38">
        <f>'WEEKLY COMPETITIVE REPORT'!F22</f>
        <v>16</v>
      </c>
      <c r="G22" s="38">
        <f>'WEEKLY COMPETITIVE REPORT'!G22</f>
        <v>21</v>
      </c>
      <c r="H22" s="15">
        <f>'WEEKLY COMPETITIVE REPORT'!H22/X4</f>
        <v>1399.7895053375432</v>
      </c>
      <c r="I22" s="15">
        <f>'WEEKLY COMPETITIVE REPORT'!I22/X4</f>
        <v>3279.2061344158774</v>
      </c>
      <c r="J22" s="23">
        <f>'WEEKLY COMPETITIVE REPORT'!J22</f>
        <v>208</v>
      </c>
      <c r="K22" s="23">
        <f>'WEEKLY COMPETITIVE REPORT'!K22</f>
        <v>705</v>
      </c>
      <c r="L22" s="65">
        <f>'WEEKLY COMPETITIVE REPORT'!L22</f>
        <v>-57.31315910132967</v>
      </c>
      <c r="M22" s="15">
        <f t="shared" si="3"/>
        <v>66.65664311131158</v>
      </c>
      <c r="N22" s="38">
        <f>'WEEKLY COMPETITIVE REPORT'!N22</f>
        <v>21</v>
      </c>
      <c r="O22" s="15">
        <f>'WEEKLY COMPETITIVE REPORT'!O22/X4</f>
        <v>9359.494812810104</v>
      </c>
      <c r="P22" s="15">
        <f>'WEEKLY COMPETITIVE REPORT'!P22/X4</f>
        <v>4954.142234250488</v>
      </c>
      <c r="Q22" s="23">
        <f>'WEEKLY COMPETITIVE REPORT'!Q22</f>
        <v>1574</v>
      </c>
      <c r="R22" s="23">
        <f>'WEEKLY COMPETITIVE REPORT'!R22</f>
        <v>1065</v>
      </c>
      <c r="S22" s="65">
        <f>'WEEKLY COMPETITIVE REPORT'!S22</f>
        <v>88.92261001517448</v>
      </c>
      <c r="T22" s="15">
        <f>'WEEKLY COMPETITIVE REPORT'!T22/X4</f>
        <v>1375778.0784844384</v>
      </c>
      <c r="U22" s="15">
        <f t="shared" si="4"/>
        <v>445.69022918143355</v>
      </c>
      <c r="V22" s="26">
        <f t="shared" si="5"/>
        <v>1385137.5732972485</v>
      </c>
      <c r="W22" s="23">
        <f>'WEEKLY COMPETITIVE REPORT'!W22</f>
        <v>198433</v>
      </c>
      <c r="X22" s="57">
        <f>'WEEKLY COMPETITIVE REPORT'!X22</f>
        <v>200007</v>
      </c>
    </row>
    <row r="23" spans="1:24" ht="12.75">
      <c r="A23" s="51">
        <v>10</v>
      </c>
      <c r="B23" s="4">
        <f>'WEEKLY COMPETITIVE REPORT'!B23</f>
        <v>6</v>
      </c>
      <c r="C23" s="4" t="str">
        <f>'WEEKLY COMPETITIVE REPORT'!C23</f>
        <v>THE FINAL DESTINATION</v>
      </c>
      <c r="D23" s="4" t="str">
        <f>'WEEKLY COMPETITIVE REPORT'!D23</f>
        <v>WB</v>
      </c>
      <c r="E23" s="4" t="str">
        <f>'WEEKLY COMPETITIVE REPORT'!E23</f>
        <v>Blitz</v>
      </c>
      <c r="F23" s="38">
        <f>'WEEKLY COMPETITIVE REPORT'!F23</f>
        <v>7</v>
      </c>
      <c r="G23" s="38">
        <f>'WEEKLY COMPETITIVE REPORT'!G23</f>
        <v>10</v>
      </c>
      <c r="H23" s="15">
        <f>'WEEKLY COMPETITIVE REPORT'!H23/X4</f>
        <v>7529.694782739437</v>
      </c>
      <c r="I23" s="15">
        <f>'WEEKLY COMPETITIVE REPORT'!I23/X4</f>
        <v>11429.860171402795</v>
      </c>
      <c r="J23" s="23">
        <f>'WEEKLY COMPETITIVE REPORT'!J23</f>
        <v>895</v>
      </c>
      <c r="K23" s="23">
        <f>'WEEKLY COMPETITIVE REPORT'!K23</f>
        <v>1300</v>
      </c>
      <c r="L23" s="65">
        <f>'WEEKLY COMPETITIVE REPORT'!L23</f>
        <v>-34.12259931596948</v>
      </c>
      <c r="M23" s="15">
        <f t="shared" si="3"/>
        <v>752.9694782739437</v>
      </c>
      <c r="N23" s="38">
        <f>'WEEKLY COMPETITIVE REPORT'!N23</f>
        <v>10</v>
      </c>
      <c r="O23" s="15">
        <f>'WEEKLY COMPETITIVE REPORT'!O23/X4</f>
        <v>9200.12028266426</v>
      </c>
      <c r="P23" s="15">
        <f>'WEEKLY COMPETITIVE REPORT'!P23/X4</f>
        <v>14660.953240114268</v>
      </c>
      <c r="Q23" s="23">
        <f>'WEEKLY COMPETITIVE REPORT'!Q23</f>
        <v>1125</v>
      </c>
      <c r="R23" s="23">
        <f>'WEEKLY COMPETITIVE REPORT'!R23</f>
        <v>1760</v>
      </c>
      <c r="S23" s="65">
        <f>'WEEKLY COMPETITIVE REPORT'!S23</f>
        <v>-37.24746179878987</v>
      </c>
      <c r="T23" s="15">
        <f>'WEEKLY COMPETITIVE REPORT'!T23/X4</f>
        <v>273653.58592692827</v>
      </c>
      <c r="U23" s="15">
        <f t="shared" si="4"/>
        <v>920.012028266426</v>
      </c>
      <c r="V23" s="26">
        <f t="shared" si="5"/>
        <v>282853.7062095925</v>
      </c>
      <c r="W23" s="23">
        <f>'WEEKLY COMPETITIVE REPORT'!W23</f>
        <v>32512</v>
      </c>
      <c r="X23" s="57">
        <f>'WEEKLY COMPETITIVE REPORT'!X23</f>
        <v>33637</v>
      </c>
    </row>
    <row r="24" spans="1:24" ht="12.75">
      <c r="A24" s="51">
        <v>11</v>
      </c>
      <c r="B24" s="4">
        <f>'WEEKLY COMPETITIVE REPORT'!B24</f>
        <v>7</v>
      </c>
      <c r="C24" s="4" t="str">
        <f>'WEEKLY COMPETITIVE REPORT'!C24</f>
        <v>HALLOWEEN 2</v>
      </c>
      <c r="D24" s="4" t="str">
        <f>'WEEKLY COMPETITIVE REPORT'!D24</f>
        <v>INDEP</v>
      </c>
      <c r="E24" s="4" t="str">
        <f>'WEEKLY COMPETITIVE REPORT'!E24</f>
        <v>Cinemania</v>
      </c>
      <c r="F24" s="38">
        <f>'WEEKLY COMPETITIVE REPORT'!F24</f>
        <v>2</v>
      </c>
      <c r="G24" s="38">
        <f>'WEEKLY COMPETITIVE REPORT'!G24</f>
        <v>2</v>
      </c>
      <c r="H24" s="15">
        <f>'WEEKLY COMPETITIVE REPORT'!H24/X4</f>
        <v>6562.9228687415425</v>
      </c>
      <c r="I24" s="15">
        <f>'WEEKLY COMPETITIVE REPORT'!I24/X4</f>
        <v>9021.199819576002</v>
      </c>
      <c r="J24" s="23">
        <f>'WEEKLY COMPETITIVE REPORT'!J24</f>
        <v>961</v>
      </c>
      <c r="K24" s="23">
        <f>'WEEKLY COMPETITIVE REPORT'!K24</f>
        <v>1271</v>
      </c>
      <c r="L24" s="65">
        <f>'WEEKLY COMPETITIVE REPORT'!L24</f>
        <v>-27.25</v>
      </c>
      <c r="M24" s="15">
        <f t="shared" si="3"/>
        <v>3281.4614343707713</v>
      </c>
      <c r="N24" s="38">
        <f>'WEEKLY COMPETITIVE REPORT'!N24</f>
        <v>2</v>
      </c>
      <c r="O24" s="15">
        <f>'WEEKLY COMPETITIVE REPORT'!O24/X4</f>
        <v>8555.104495564576</v>
      </c>
      <c r="P24" s="15">
        <f>'WEEKLY COMPETITIVE REPORT'!P24/X4</f>
        <v>11330.62697338746</v>
      </c>
      <c r="Q24" s="23">
        <f>'WEEKLY COMPETITIVE REPORT'!Q24</f>
        <v>1284</v>
      </c>
      <c r="R24" s="23">
        <f>'WEEKLY COMPETITIVE REPORT'!R24</f>
        <v>1642</v>
      </c>
      <c r="S24" s="65">
        <f>'WEEKLY COMPETITIVE REPORT'!S24</f>
        <v>-24.495753715498935</v>
      </c>
      <c r="T24" s="15">
        <f>'WEEKLY COMPETITIVE REPORT'!T24/X4</f>
        <v>12292.888287475567</v>
      </c>
      <c r="U24" s="15">
        <f t="shared" si="4"/>
        <v>4277.552247782288</v>
      </c>
      <c r="V24" s="26">
        <f t="shared" si="5"/>
        <v>20847.992783040143</v>
      </c>
      <c r="W24" s="23">
        <f>'WEEKLY COMPETITIVE REPORT'!W24</f>
        <v>1804</v>
      </c>
      <c r="X24" s="57">
        <f>'WEEKLY COMPETITIVE REPORT'!X24</f>
        <v>3088</v>
      </c>
    </row>
    <row r="25" spans="1:24" ht="12.75">
      <c r="A25" s="51">
        <v>12</v>
      </c>
      <c r="B25" s="4">
        <f>'WEEKLY COMPETITIVE REPORT'!B25</f>
        <v>8</v>
      </c>
      <c r="C25" s="4" t="str">
        <f>'WEEKLY COMPETITIVE REPORT'!C25</f>
        <v>INGLOURIOUS BASTERDS</v>
      </c>
      <c r="D25" s="4" t="str">
        <f>'WEEKLY COMPETITIVE REPORT'!D25</f>
        <v>UNI</v>
      </c>
      <c r="E25" s="4" t="str">
        <f>'WEEKLY COMPETITIVE REPORT'!E25</f>
        <v>Karantanija</v>
      </c>
      <c r="F25" s="38">
        <f>'WEEKLY COMPETITIVE REPORT'!F25</f>
        <v>9</v>
      </c>
      <c r="G25" s="38">
        <f>'WEEKLY COMPETITIVE REPORT'!G25</f>
        <v>7</v>
      </c>
      <c r="H25" s="15">
        <f>'WEEKLY COMPETITIVE REPORT'!H25/X4</f>
        <v>4551.195308976094</v>
      </c>
      <c r="I25" s="15">
        <f>'WEEKLY COMPETITIVE REPORT'!I25/X4</f>
        <v>6789.956397534205</v>
      </c>
      <c r="J25" s="23">
        <f>'WEEKLY COMPETITIVE REPORT'!J25</f>
        <v>629</v>
      </c>
      <c r="K25" s="23">
        <f>'WEEKLY COMPETITIVE REPORT'!K25</f>
        <v>873</v>
      </c>
      <c r="L25" s="65">
        <f>'WEEKLY COMPETITIVE REPORT'!L25</f>
        <v>-32.971656333038084</v>
      </c>
      <c r="M25" s="15">
        <f t="shared" si="3"/>
        <v>650.1707584251562</v>
      </c>
      <c r="N25" s="38">
        <f>'WEEKLY COMPETITIVE REPORT'!N25</f>
        <v>7</v>
      </c>
      <c r="O25" s="15">
        <f>'WEEKLY COMPETITIVE REPORT'!O25/X4</f>
        <v>6991.429860171403</v>
      </c>
      <c r="P25" s="15">
        <f>'WEEKLY COMPETITIVE REPORT'!P25/X4</f>
        <v>10799.879717335738</v>
      </c>
      <c r="Q25" s="23">
        <f>'WEEKLY COMPETITIVE REPORT'!Q25</f>
        <v>959</v>
      </c>
      <c r="R25" s="23">
        <f>'WEEKLY COMPETITIVE REPORT'!R25</f>
        <v>1444</v>
      </c>
      <c r="S25" s="65">
        <f>'WEEKLY COMPETITIVE REPORT'!S25</f>
        <v>-35.263817346512596</v>
      </c>
      <c r="T25" s="15">
        <f>'WEEKLY COMPETITIVE REPORT'!T25/X4</f>
        <v>365516.4636896707</v>
      </c>
      <c r="U25" s="15">
        <f t="shared" si="4"/>
        <v>998.7756943102004</v>
      </c>
      <c r="V25" s="26">
        <f t="shared" si="5"/>
        <v>372507.8935498421</v>
      </c>
      <c r="W25" s="23">
        <f>'WEEKLY COMPETITIVE REPORT'!W25</f>
        <v>55063</v>
      </c>
      <c r="X25" s="57">
        <f>'WEEKLY COMPETITIVE REPORT'!X25</f>
        <v>56022</v>
      </c>
    </row>
    <row r="26" spans="1:24" ht="12.75" customHeight="1">
      <c r="A26" s="51">
        <v>13</v>
      </c>
      <c r="B26" s="4">
        <f>'WEEKLY COMPETITIVE REPORT'!B26</f>
        <v>9</v>
      </c>
      <c r="C26" s="4" t="str">
        <f>'WEEKLY COMPETITIVE REPORT'!C26</f>
        <v>G.I. JOE</v>
      </c>
      <c r="D26" s="4" t="str">
        <f>'WEEKLY COMPETITIVE REPORT'!D26</f>
        <v>PAR</v>
      </c>
      <c r="E26" s="4" t="str">
        <f>'WEEKLY COMPETITIVE REPORT'!E26</f>
        <v>Karantanija</v>
      </c>
      <c r="F26" s="38">
        <f>'WEEKLY COMPETITIVE REPORT'!F26</f>
        <v>3</v>
      </c>
      <c r="G26" s="38">
        <f>'WEEKLY COMPETITIVE REPORT'!G26</f>
        <v>7</v>
      </c>
      <c r="H26" s="15">
        <f>'WEEKLY COMPETITIVE REPORT'!H26/X4</f>
        <v>4818.824236956849</v>
      </c>
      <c r="I26" s="15">
        <f>'WEEKLY COMPETITIVE REPORT'!I26/X4</f>
        <v>7701.097579311381</v>
      </c>
      <c r="J26" s="23">
        <f>'WEEKLY COMPETITIVE REPORT'!J26</f>
        <v>733</v>
      </c>
      <c r="K26" s="23">
        <f>'WEEKLY COMPETITIVE REPORT'!K26</f>
        <v>1147</v>
      </c>
      <c r="L26" s="65">
        <f>'WEEKLY COMPETITIVE REPORT'!L26</f>
        <v>-37.42678641155799</v>
      </c>
      <c r="M26" s="15">
        <f t="shared" si="3"/>
        <v>688.403462422407</v>
      </c>
      <c r="N26" s="38">
        <f>'WEEKLY COMPETITIVE REPORT'!N26</f>
        <v>7</v>
      </c>
      <c r="O26" s="15">
        <f>'WEEKLY COMPETITIVE REPORT'!O26/X4</f>
        <v>6066.756878664863</v>
      </c>
      <c r="P26" s="15">
        <f>'WEEKLY COMPETITIVE REPORT'!P26/X4</f>
        <v>9960.90813411517</v>
      </c>
      <c r="Q26" s="23">
        <f>'WEEKLY COMPETITIVE REPORT'!Q26</f>
        <v>966</v>
      </c>
      <c r="R26" s="23">
        <f>'WEEKLY COMPETITIVE REPORT'!R26</f>
        <v>1553</v>
      </c>
      <c r="S26" s="65">
        <f>'WEEKLY COMPETITIVE REPORT'!S26</f>
        <v>-39.094339622641506</v>
      </c>
      <c r="T26" s="15">
        <f>'WEEKLY COMPETITIVE REPORT'!T26/X4</f>
        <v>30906.630581867386</v>
      </c>
      <c r="U26" s="15">
        <f t="shared" si="4"/>
        <v>866.6795540949804</v>
      </c>
      <c r="V26" s="26">
        <f t="shared" si="5"/>
        <v>36973.38746053225</v>
      </c>
      <c r="W26" s="23">
        <f>'WEEKLY COMPETITIVE REPORT'!W26</f>
        <v>4935</v>
      </c>
      <c r="X26" s="57">
        <f>'WEEKLY COMPETITIVE REPORT'!X26</f>
        <v>5901</v>
      </c>
    </row>
    <row r="27" spans="1:24" ht="12.75" customHeight="1">
      <c r="A27" s="51">
        <v>14</v>
      </c>
      <c r="B27" s="4">
        <f>'WEEKLY COMPETITIVE REPORT'!B27</f>
        <v>10</v>
      </c>
      <c r="C27" s="4" t="str">
        <f>'WEEKLY COMPETITIVE REPORT'!C27</f>
        <v>CITY ISLAND</v>
      </c>
      <c r="D27" s="4" t="str">
        <f>'WEEKLY COMPETITIVE REPORT'!D27</f>
        <v>INDEP</v>
      </c>
      <c r="E27" s="4" t="str">
        <f>'WEEKLY COMPETITIVE REPORT'!E27</f>
        <v>Karantanija</v>
      </c>
      <c r="F27" s="38">
        <f>'WEEKLY COMPETITIVE REPORT'!F27</f>
        <v>2</v>
      </c>
      <c r="G27" s="38">
        <f>'WEEKLY COMPETITIVE REPORT'!G27</f>
        <v>2</v>
      </c>
      <c r="H27" s="15">
        <f>'WEEKLY COMPETITIVE REPORT'!H27/X4</f>
        <v>4133.213050669072</v>
      </c>
      <c r="I27" s="15">
        <f>'WEEKLY COMPETITIVE REPORT'!I27/X17</f>
        <v>0.644304217867818</v>
      </c>
      <c r="J27" s="23">
        <f>'WEEKLY COMPETITIVE REPORT'!J27</f>
        <v>606</v>
      </c>
      <c r="K27" s="23">
        <f>'WEEKLY COMPETITIVE REPORT'!K27</f>
        <v>830</v>
      </c>
      <c r="L27" s="65">
        <f>'WEEKLY COMPETITIVE REPORT'!L27</f>
        <v>-29.14948453608247</v>
      </c>
      <c r="M27" s="15">
        <f t="shared" si="3"/>
        <v>2066.606525334536</v>
      </c>
      <c r="N27" s="38">
        <f>'WEEKLY COMPETITIVE REPORT'!N27</f>
        <v>2</v>
      </c>
      <c r="O27" s="15">
        <f>'WEEKLY COMPETITIVE REPORT'!O27/X4</f>
        <v>6066.756878664863</v>
      </c>
      <c r="P27" s="15">
        <f>'WEEKLY COMPETITIVE REPORT'!P27/X17</f>
        <v>0.8580205911657257</v>
      </c>
      <c r="Q27" s="23">
        <f>'WEEKLY COMPETITIVE REPORT'!Q27</f>
        <v>918</v>
      </c>
      <c r="R27" s="23">
        <f>'WEEKLY COMPETITIVE REPORT'!R27</f>
        <v>1159</v>
      </c>
      <c r="S27" s="65">
        <f>'WEEKLY COMPETITIVE REPORT'!S27</f>
        <v>-21.908263982968847</v>
      </c>
      <c r="T27" s="15">
        <f>'WEEKLY COMPETITIVE REPORT'!T27/X17</f>
        <v>0.9701095981401527</v>
      </c>
      <c r="U27" s="15">
        <f t="shared" si="4"/>
        <v>3033.3784393324313</v>
      </c>
      <c r="V27" s="26">
        <f t="shared" si="5"/>
        <v>6067.726988263003</v>
      </c>
      <c r="W27" s="23">
        <f>'WEEKLY COMPETITIVE REPORT'!W27</f>
        <v>1311</v>
      </c>
      <c r="X27" s="57">
        <f>'WEEKLY COMPETITIVE REPORT'!X27</f>
        <v>2229</v>
      </c>
    </row>
    <row r="28" spans="1:24" ht="12.75">
      <c r="A28" s="51">
        <v>15</v>
      </c>
      <c r="B28" s="4">
        <f>'WEEKLY COMPETITIVE REPORT'!B28</f>
        <v>12</v>
      </c>
      <c r="C28" s="4" t="str">
        <f>'WEEKLY COMPETITIVE REPORT'!C28</f>
        <v>PUBLIC ENEMIES</v>
      </c>
      <c r="D28" s="4" t="str">
        <f>'WEEKLY COMPETITIVE REPORT'!D28</f>
        <v>UNI</v>
      </c>
      <c r="E28" s="4" t="str">
        <f>'WEEKLY COMPETITIVE REPORT'!E28</f>
        <v>Karantanija</v>
      </c>
      <c r="F28" s="38">
        <f>'WEEKLY COMPETITIVE REPORT'!F28</f>
        <v>6</v>
      </c>
      <c r="G28" s="38">
        <f>'WEEKLY COMPETITIVE REPORT'!G28</f>
        <v>8</v>
      </c>
      <c r="H28" s="15">
        <f>'WEEKLY COMPETITIVE REPORT'!H28/X4</f>
        <v>3516.7643963313785</v>
      </c>
      <c r="I28" s="15">
        <f>'WEEKLY COMPETITIVE REPORT'!I28/X17</f>
        <v>0.5390235802059117</v>
      </c>
      <c r="J28" s="23">
        <f>'WEEKLY COMPETITIVE REPORT'!J28</f>
        <v>502</v>
      </c>
      <c r="K28" s="23">
        <f>'WEEKLY COMPETITIVE REPORT'!K28</f>
        <v>682</v>
      </c>
      <c r="L28" s="65">
        <f>'WEEKLY COMPETITIVE REPORT'!L28</f>
        <v>-27.942082563154642</v>
      </c>
      <c r="M28" s="15">
        <f t="shared" si="3"/>
        <v>439.5955495414223</v>
      </c>
      <c r="N28" s="38">
        <f>'WEEKLY COMPETITIVE REPORT'!N28</f>
        <v>8</v>
      </c>
      <c r="O28" s="15">
        <f>'WEEKLY COMPETITIVE REPORT'!O28/X4</f>
        <v>5529.99548940009</v>
      </c>
      <c r="P28" s="15">
        <f>'WEEKLY COMPETITIVE REPORT'!P28/X17</f>
        <v>0.7592162072401195</v>
      </c>
      <c r="Q28" s="23">
        <f>'WEEKLY COMPETITIVE REPORT'!Q28</f>
        <v>820</v>
      </c>
      <c r="R28" s="23">
        <f>'WEEKLY COMPETITIVE REPORT'!R28</f>
        <v>1003</v>
      </c>
      <c r="S28" s="65">
        <f>'WEEKLY COMPETITIVE REPORT'!S28</f>
        <v>-19.553805774278203</v>
      </c>
      <c r="T28" s="15">
        <f>'WEEKLY COMPETITIVE REPORT'!T28/X17</f>
        <v>13.225174360677515</v>
      </c>
      <c r="U28" s="15">
        <f t="shared" si="4"/>
        <v>691.2494361750113</v>
      </c>
      <c r="V28" s="26">
        <f t="shared" si="5"/>
        <v>5543.220663760768</v>
      </c>
      <c r="W28" s="23">
        <f>'WEEKLY COMPETITIVE REPORT'!W28</f>
        <v>18846</v>
      </c>
      <c r="X28" s="57">
        <f>'WEEKLY COMPETITIVE REPORT'!X28</f>
        <v>19666</v>
      </c>
    </row>
    <row r="29" spans="1:24" ht="12.75">
      <c r="A29" s="51">
        <v>16</v>
      </c>
      <c r="B29" s="4" t="str">
        <f>'WEEKLY COMPETITIVE REPORT'!B29</f>
        <v>New</v>
      </c>
      <c r="C29" s="4" t="str">
        <f>'WEEKLY COMPETITIVE REPORT'!C29</f>
        <v>BATTLE FOR TERRA 3D</v>
      </c>
      <c r="D29" s="4" t="str">
        <f>'WEEKLY COMPETITIVE REPORT'!D29</f>
        <v>INDEP</v>
      </c>
      <c r="E29" s="4" t="str">
        <f>'WEEKLY COMPETITIVE REPORT'!E29</f>
        <v>Kolosej</v>
      </c>
      <c r="F29" s="38">
        <f>'WEEKLY COMPETITIVE REPORT'!F29</f>
        <v>1</v>
      </c>
      <c r="G29" s="38">
        <f>'WEEKLY COMPETITIVE REPORT'!G29</f>
        <v>4</v>
      </c>
      <c r="H29" s="15">
        <f>'WEEKLY COMPETITIVE REPORT'!H29/X4</f>
        <v>4127.198917456021</v>
      </c>
      <c r="I29" s="15">
        <f>'WEEKLY COMPETITIVE REPORT'!I29/X17</f>
        <v>0</v>
      </c>
      <c r="J29" s="23">
        <f>'WEEKLY COMPETITIVE REPORT'!J29</f>
        <v>438</v>
      </c>
      <c r="K29" s="23">
        <f>'WEEKLY COMPETITIVE REPORT'!K29</f>
        <v>0</v>
      </c>
      <c r="L29" s="65">
        <f>'WEEKLY COMPETITIVE REPORT'!L29</f>
        <v>0</v>
      </c>
      <c r="M29" s="15">
        <f t="shared" si="3"/>
        <v>1031.7997293640053</v>
      </c>
      <c r="N29" s="38">
        <f>'WEEKLY COMPETITIVE REPORT'!N29</f>
        <v>4</v>
      </c>
      <c r="O29" s="15">
        <f>'WEEKLY COMPETITIVE REPORT'!O29/X4</f>
        <v>5447.3011577206435</v>
      </c>
      <c r="P29" s="15">
        <f>'WEEKLY COMPETITIVE REPORT'!P29/X17</f>
        <v>0</v>
      </c>
      <c r="Q29" s="23">
        <f>'WEEKLY COMPETITIVE REPORT'!Q29</f>
        <v>792</v>
      </c>
      <c r="R29" s="23">
        <f>'WEEKLY COMPETITIVE REPORT'!R29</f>
        <v>0</v>
      </c>
      <c r="S29" s="65">
        <f>'WEEKLY COMPETITIVE REPORT'!S29</f>
        <v>0</v>
      </c>
      <c r="T29" s="15">
        <f>'WEEKLY COMPETITIVE REPORT'!T29/X4</f>
        <v>30.070666065253345</v>
      </c>
      <c r="U29" s="15">
        <f t="shared" si="4"/>
        <v>1361.8252894301609</v>
      </c>
      <c r="V29" s="26">
        <f t="shared" si="5"/>
        <v>5477.371823785897</v>
      </c>
      <c r="W29" s="23">
        <f>'WEEKLY COMPETITIVE REPORT'!W29</f>
        <v>111</v>
      </c>
      <c r="X29" s="57">
        <f>'WEEKLY COMPETITIVE REPORT'!X29</f>
        <v>903</v>
      </c>
    </row>
    <row r="30" spans="1:24" ht="12.75">
      <c r="A30" s="52">
        <v>17</v>
      </c>
      <c r="B30" s="4">
        <f>'WEEKLY COMPETITIVE REPORT'!B30</f>
        <v>13</v>
      </c>
      <c r="C30" s="4" t="str">
        <f>'WEEKLY COMPETITIVE REPORT'!C30</f>
        <v>GARFIELD'S FUN FEST</v>
      </c>
      <c r="D30" s="4" t="str">
        <f>'WEEKLY COMPETITIVE REPORT'!D30</f>
        <v>INDEP</v>
      </c>
      <c r="E30" s="4" t="str">
        <f>'WEEKLY COMPETITIVE REPORT'!E30</f>
        <v>Kolosej</v>
      </c>
      <c r="F30" s="38">
        <f>'WEEKLY COMPETITIVE REPORT'!F30</f>
        <v>8</v>
      </c>
      <c r="G30" s="38">
        <f>'WEEKLY COMPETITIVE REPORT'!G30</f>
        <v>5</v>
      </c>
      <c r="H30" s="15">
        <f>'WEEKLY COMPETITIVE REPORT'!H30/X4</f>
        <v>4092.61765148098</v>
      </c>
      <c r="I30" s="15">
        <f>'WEEKLY COMPETITIVE REPORT'!I30/X17</f>
        <v>0.5333776154101627</v>
      </c>
      <c r="J30" s="23">
        <f>'WEEKLY COMPETITIVE REPORT'!J30</f>
        <v>443</v>
      </c>
      <c r="K30" s="23">
        <f>'WEEKLY COMPETITIVE REPORT'!K30</f>
        <v>2137</v>
      </c>
      <c r="L30" s="65">
        <f>'WEEKLY COMPETITIVE REPORT'!L30</f>
        <v>-15.255292652552939</v>
      </c>
      <c r="M30" s="15">
        <f t="shared" si="3"/>
        <v>818.523530296196</v>
      </c>
      <c r="N30" s="38">
        <f>'WEEKLY COMPETITIVE REPORT'!N30</f>
        <v>5</v>
      </c>
      <c r="O30" s="15">
        <f>'WEEKLY COMPETITIVE REPORT'!O30/X4</f>
        <v>4740.64050518719</v>
      </c>
      <c r="P30" s="15">
        <f>'WEEKLY COMPETITIVE REPORT'!P30/X17</f>
        <v>0.6167386250415144</v>
      </c>
      <c r="Q30" s="23">
        <f>'WEEKLY COMPETITIVE REPORT'!Q30</f>
        <v>530</v>
      </c>
      <c r="R30" s="23">
        <f>'WEEKLY COMPETITIVE REPORT'!R30</f>
        <v>2175</v>
      </c>
      <c r="S30" s="65">
        <f>'WEEKLY COMPETITIVE REPORT'!S30</f>
        <v>-15.105008077544426</v>
      </c>
      <c r="T30" s="15">
        <f>'WEEKLY COMPETITIVE REPORT'!T30/X4</f>
        <v>122395.12855209742</v>
      </c>
      <c r="U30" s="15">
        <f t="shared" si="4"/>
        <v>948.128101037438</v>
      </c>
      <c r="V30" s="26">
        <f t="shared" si="5"/>
        <v>127135.7690572846</v>
      </c>
      <c r="W30" s="23">
        <f>'WEEKLY COMPETITIVE REPORT'!W30</f>
        <v>22075</v>
      </c>
      <c r="X30" s="57">
        <f>'WEEKLY COMPETITIVE REPORT'!X30</f>
        <v>22605</v>
      </c>
    </row>
    <row r="31" spans="1:24" ht="12.75">
      <c r="A31" s="51">
        <v>18</v>
      </c>
      <c r="B31" s="4">
        <f>'WEEKLY COMPETITIVE REPORT'!B31</f>
        <v>11</v>
      </c>
      <c r="C31" s="4" t="str">
        <f>'WEEKLY COMPETITIVE REPORT'!C31</f>
        <v>COCO AVANT CHANEL</v>
      </c>
      <c r="D31" s="4" t="str">
        <f>'WEEKLY COMPETITIVE REPORT'!D31</f>
        <v>INDEP</v>
      </c>
      <c r="E31" s="4" t="str">
        <f>'WEEKLY COMPETITIVE REPORT'!E31</f>
        <v>CF</v>
      </c>
      <c r="F31" s="38">
        <f>'WEEKLY COMPETITIVE REPORT'!F31</f>
        <v>8</v>
      </c>
      <c r="G31" s="38">
        <f>'WEEKLY COMPETITIVE REPORT'!G31</f>
        <v>4</v>
      </c>
      <c r="H31" s="15">
        <f>'WEEKLY COMPETITIVE REPORT'!H31/X4</f>
        <v>3181.476469703804</v>
      </c>
      <c r="I31" s="15">
        <f>'WEEKLY COMPETITIVE REPORT'!I31/X17</f>
        <v>0.5561275323812687</v>
      </c>
      <c r="J31" s="23">
        <f>'WEEKLY COMPETITIVE REPORT'!J31</f>
        <v>487</v>
      </c>
      <c r="K31" s="23">
        <f>'WEEKLY COMPETITIVE REPORT'!K31</f>
        <v>723</v>
      </c>
      <c r="L31" s="65">
        <f>'WEEKLY COMPETITIVE REPORT'!L31</f>
        <v>-36.81696028665273</v>
      </c>
      <c r="M31" s="15">
        <f t="shared" si="3"/>
        <v>795.369117425951</v>
      </c>
      <c r="N31" s="38">
        <f>'WEEKLY COMPETITIVE REPORT'!N31</f>
        <v>4</v>
      </c>
      <c r="O31" s="15">
        <f>'WEEKLY COMPETITIVE REPORT'!O31/X4</f>
        <v>4665.4638400240565</v>
      </c>
      <c r="P31" s="15">
        <f>'WEEKLY COMPETITIVE REPORT'!P31/X17</f>
        <v>0.8292925938226503</v>
      </c>
      <c r="Q31" s="23">
        <f>'WEEKLY COMPETITIVE REPORT'!Q31</f>
        <v>717</v>
      </c>
      <c r="R31" s="23">
        <f>'WEEKLY COMPETITIVE REPORT'!R31</f>
        <v>1112</v>
      </c>
      <c r="S31" s="65">
        <f>'WEEKLY COMPETITIVE REPORT'!S31</f>
        <v>-37.86543852623148</v>
      </c>
      <c r="T31" s="15">
        <f>'WEEKLY COMPETITIVE REPORT'!T31/X4</f>
        <v>112094.42189144489</v>
      </c>
      <c r="U31" s="15">
        <f t="shared" si="4"/>
        <v>1166.3659600060141</v>
      </c>
      <c r="V31" s="26">
        <f t="shared" si="5"/>
        <v>116759.88573146894</v>
      </c>
      <c r="W31" s="23">
        <f>'WEEKLY COMPETITIVE REPORT'!W31</f>
        <v>17320</v>
      </c>
      <c r="X31" s="57">
        <f>'WEEKLY COMPETITIVE REPORT'!X31</f>
        <v>18037</v>
      </c>
    </row>
    <row r="32" spans="1:24" ht="12.75">
      <c r="A32" s="51">
        <v>19</v>
      </c>
      <c r="B32" s="4">
        <f>'WEEKLY COMPETITIVE REPORT'!B32</f>
        <v>17</v>
      </c>
      <c r="C32" s="4" t="str">
        <f>'WEEKLY COMPETITIVE REPORT'!C32</f>
        <v>THE PROPOSAL</v>
      </c>
      <c r="D32" s="4" t="str">
        <f>'WEEKLY COMPETITIVE REPORT'!D32</f>
        <v>WDI</v>
      </c>
      <c r="E32" s="4" t="str">
        <f>'WEEKLY COMPETITIVE REPORT'!E32</f>
        <v>CENEX</v>
      </c>
      <c r="F32" s="38">
        <f>'WEEKLY COMPETITIVE REPORT'!F32</f>
        <v>11</v>
      </c>
      <c r="G32" s="38">
        <f>'WEEKLY COMPETITIVE REPORT'!G32</f>
        <v>8</v>
      </c>
      <c r="H32" s="15">
        <f>'WEEKLY COMPETITIVE REPORT'!H32/X4</f>
        <v>1238.9114418884378</v>
      </c>
      <c r="I32" s="15">
        <f>'WEEKLY COMPETITIVE REPORT'!I32/X17</f>
        <v>0.2565592826303554</v>
      </c>
      <c r="J32" s="23">
        <f>'WEEKLY COMPETITIVE REPORT'!J32</f>
        <v>177</v>
      </c>
      <c r="K32" s="23">
        <f>'WEEKLY COMPETITIVE REPORT'!K32</f>
        <v>330</v>
      </c>
      <c r="L32" s="65">
        <f>'WEEKLY COMPETITIVE REPORT'!L32</f>
        <v>-46.666666666666664</v>
      </c>
      <c r="M32" s="15">
        <f t="shared" si="3"/>
        <v>154.86393023605473</v>
      </c>
      <c r="N32" s="38">
        <f>'WEEKLY COMPETITIVE REPORT'!N32</f>
        <v>8</v>
      </c>
      <c r="O32" s="15">
        <f>'WEEKLY COMPETITIVE REPORT'!O32/X4</f>
        <v>1966.6215606675687</v>
      </c>
      <c r="P32" s="15">
        <f>'WEEKLY COMPETITIVE REPORT'!P32/X17</f>
        <v>0.34838923945533046</v>
      </c>
      <c r="Q32" s="23">
        <f>'WEEKLY COMPETITIVE REPORT'!Q32</f>
        <v>285</v>
      </c>
      <c r="R32" s="23">
        <f>'WEEKLY COMPETITIVE REPORT'!R32</f>
        <v>453</v>
      </c>
      <c r="S32" s="65">
        <f>'WEEKLY COMPETITIVE REPORT'!S32</f>
        <v>-37.65490943755958</v>
      </c>
      <c r="T32" s="15">
        <f>'WEEKLY COMPETITIVE REPORT'!T32/X4</f>
        <v>388857.31468952034</v>
      </c>
      <c r="U32" s="15">
        <f t="shared" si="4"/>
        <v>245.8276950834461</v>
      </c>
      <c r="V32" s="26">
        <f t="shared" si="5"/>
        <v>390823.9362501879</v>
      </c>
      <c r="W32" s="23">
        <f>'WEEKLY COMPETITIVE REPORT'!W32</f>
        <v>64205</v>
      </c>
      <c r="X32" s="57">
        <f>'WEEKLY COMPETITIVE REPORT'!X32</f>
        <v>64490</v>
      </c>
    </row>
    <row r="33" spans="1:24" ht="13.5" thickBot="1">
      <c r="A33" s="51">
        <v>20</v>
      </c>
      <c r="B33" s="4">
        <f>'WEEKLY COMPETITIVE REPORT'!B33</f>
        <v>15</v>
      </c>
      <c r="C33" s="4" t="str">
        <f>'WEEKLY COMPETITIVE REPORT'!C33</f>
        <v>DISTRICT 9</v>
      </c>
      <c r="D33" s="4" t="str">
        <f>'WEEKLY COMPETITIVE REPORT'!D33</f>
        <v>INDEP</v>
      </c>
      <c r="E33" s="4" t="str">
        <f>'WEEKLY COMPETITIVE REPORT'!E33</f>
        <v>CF</v>
      </c>
      <c r="F33" s="38">
        <f>'WEEKLY COMPETITIVE REPORT'!F33</f>
        <v>5</v>
      </c>
      <c r="G33" s="38">
        <f>'WEEKLY COMPETITIVE REPORT'!G33</f>
        <v>5</v>
      </c>
      <c r="H33" s="15">
        <f>'WEEKLY COMPETITIVE REPORT'!H33/X4</f>
        <v>1244.9255751014884</v>
      </c>
      <c r="I33" s="15">
        <f>'WEEKLY COMPETITIVE REPORT'!I33/X17</f>
        <v>0.3807705081368316</v>
      </c>
      <c r="J33" s="23">
        <f>'WEEKLY COMPETITIVE REPORT'!J33</f>
        <v>198</v>
      </c>
      <c r="K33" s="23">
        <f>'WEEKLY COMPETITIVE REPORT'!K33</f>
        <v>505</v>
      </c>
      <c r="L33" s="65">
        <f>'WEEKLY COMPETITIVE REPORT'!L33</f>
        <v>-63.89010030527693</v>
      </c>
      <c r="M33" s="15">
        <f t="shared" si="3"/>
        <v>248.98511502029768</v>
      </c>
      <c r="N33" s="38">
        <f>'WEEKLY COMPETITIVE REPORT'!N33</f>
        <v>5</v>
      </c>
      <c r="O33" s="15">
        <f>'WEEKLY COMPETITIVE REPORT'!O33/X4</f>
        <v>1751.6162983010072</v>
      </c>
      <c r="P33" s="15">
        <f>'WEEKLY COMPETITIVE REPORT'!P33/X17</f>
        <v>0.5508136831617403</v>
      </c>
      <c r="Q33" s="23">
        <f>'WEEKLY COMPETITIVE REPORT'!Q33</f>
        <v>304</v>
      </c>
      <c r="R33" s="23">
        <f>'WEEKLY COMPETITIVE REPORT'!R33</f>
        <v>789</v>
      </c>
      <c r="S33" s="65">
        <f>'WEEKLY COMPETITIVE REPORT'!S33</f>
        <v>-64.87790171842026</v>
      </c>
      <c r="T33" s="15">
        <f>'WEEKLY COMPETITIVE REPORT'!T33/X4</f>
        <v>40375.88332581567</v>
      </c>
      <c r="U33" s="15">
        <f t="shared" si="4"/>
        <v>350.3232596602014</v>
      </c>
      <c r="V33" s="26">
        <f t="shared" si="5"/>
        <v>42127.499624116674</v>
      </c>
      <c r="W33" s="23">
        <f>'WEEKLY COMPETITIVE REPORT'!W33</f>
        <v>6105</v>
      </c>
      <c r="X33" s="57">
        <f>'WEEKLY COMPETITIVE REPORT'!X33</f>
        <v>6409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137</v>
      </c>
      <c r="H34" s="33">
        <f>SUM(H14:H33)</f>
        <v>152453.76635092465</v>
      </c>
      <c r="I34" s="32">
        <f>SUM(I14:I33)</f>
        <v>153901.5720180967</v>
      </c>
      <c r="J34" s="32">
        <f>SUM(J14:J33)</f>
        <v>21628</v>
      </c>
      <c r="K34" s="32">
        <f>SUM(K14:K33)</f>
        <v>26518</v>
      </c>
      <c r="L34" s="65">
        <f>'WEEKLY COMPETITIVE REPORT'!L34</f>
        <v>-19.044311377245506</v>
      </c>
      <c r="M34" s="33">
        <f>H34/G34</f>
        <v>1112.8012142403259</v>
      </c>
      <c r="N34" s="41">
        <f>'WEEKLY COMPETITIVE REPORT'!N34</f>
        <v>137</v>
      </c>
      <c r="O34" s="32">
        <f>SUM(O14:O33)</f>
        <v>208258.9084348218</v>
      </c>
      <c r="P34" s="32">
        <f>SUM(P14:P33)</f>
        <v>200427.95886246</v>
      </c>
      <c r="Q34" s="32">
        <f>SUM(Q14:Q33)</f>
        <v>31210</v>
      </c>
      <c r="R34" s="32">
        <f>SUM(R14:R33)</f>
        <v>35941</v>
      </c>
      <c r="S34" s="66">
        <f>O34/P34-100%</f>
        <v>0.03907114365084996</v>
      </c>
      <c r="T34" s="32">
        <f>SUM(T14:T33)</f>
        <v>3307088.31947581</v>
      </c>
      <c r="U34" s="33">
        <f>O34/N34</f>
        <v>1520.1380177724218</v>
      </c>
      <c r="V34" s="32">
        <f>SUM(V14:V33)</f>
        <v>3515347.2279106313</v>
      </c>
      <c r="W34" s="32">
        <f>SUM(W14:W33)</f>
        <v>512625</v>
      </c>
      <c r="X34" s="36">
        <f>SUM(X14:X33)</f>
        <v>543835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Film New Europe1</cp:lastModifiedBy>
  <cp:lastPrinted>2009-10-01T10:21:10Z</cp:lastPrinted>
  <dcterms:created xsi:type="dcterms:W3CDTF">1998-07-08T11:15:35Z</dcterms:created>
  <dcterms:modified xsi:type="dcterms:W3CDTF">2009-10-22T15:40:18Z</dcterms:modified>
  <cp:category/>
  <cp:version/>
  <cp:contentType/>
  <cp:contentStatus/>
</cp:coreProperties>
</file>