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9950" windowHeight="97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<sst xmlns="http://schemas.openxmlformats.org/spreadsheetml/2006/main" count="258" uniqueCount="97">
  <si>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</si>
  <si>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</si>
  <si>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</si>
  <si>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</si>
  <si>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</si>
  <si>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</si>
  <si>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</si>
  <si>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</si>
  <si>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</si>
  <si>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</si>
  <si>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</si>
  <si>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</si>
  <si>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</si>
  <si>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</si>
  <si>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</si>
  <si>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</si>
  <si>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</si>
  <si>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</si>
  <si>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</si>
  <si>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</si>
  <si>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</si>
  <si>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</si>
  <si>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</si>
  <si>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</si>
  <si>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</si>
  <si>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</si>
  <si>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</si>
  <si>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</si>
  <si>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</si>
  <si>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</si>
  <si>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</si>
  <si>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</si>
  <si>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</si>
  <si>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</si>
  <si>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</si>
  <si>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</si>
  <si>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</si>
  <si>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</si>
  <si>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</si>
  <si>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</si>
  <si>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</si>
  <si>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</si>
  <si>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</si>
  <si>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</si>
  <si>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</si>
  <si>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</si>
  <si>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</si>
  <si>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</si>
  <si>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</si>
  <si>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</si>
  <si>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</si>
  <si>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</si>
  <si>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local title</t>
  </si>
  <si>
    <t>FIVIA</t>
  </si>
  <si>
    <t>A NIGHTMARE ON ELM STREET</t>
  </si>
  <si>
    <t>MORA V ULICI BRESTOV</t>
  </si>
  <si>
    <t>THE TWILIGHT SAGA: ECLIPSE</t>
  </si>
  <si>
    <t>MRK</t>
  </si>
  <si>
    <t>FOX</t>
  </si>
  <si>
    <t>GROWN UPS</t>
  </si>
  <si>
    <t>ODRASLI</t>
  </si>
  <si>
    <t>SONY</t>
  </si>
  <si>
    <t>GHOST WRITER</t>
  </si>
  <si>
    <t>PISATELJ V SENCI</t>
  </si>
  <si>
    <t>INCEPTION</t>
  </si>
  <si>
    <t>IZVOR</t>
  </si>
  <si>
    <t>KNIGHT &amp; DAY</t>
  </si>
  <si>
    <t>KOT NOČ IN DAN</t>
  </si>
  <si>
    <t>THE LAST AIRBENDER</t>
  </si>
  <si>
    <t>ZADNJI GOSPODAR VETRA</t>
  </si>
  <si>
    <t>GET HIM TO THE GREEK</t>
  </si>
  <si>
    <t>SUPERŽUR</t>
  </si>
  <si>
    <t>UNI</t>
  </si>
  <si>
    <t>Cinemania</t>
  </si>
  <si>
    <t>TOY STORY 3</t>
  </si>
  <si>
    <t>SVET IGRAC 3</t>
  </si>
  <si>
    <t>A-TEAM</t>
  </si>
  <si>
    <t>A-EKIPA</t>
  </si>
  <si>
    <t>SALT</t>
  </si>
  <si>
    <t>THE EXPENDABLES</t>
  </si>
  <si>
    <t>PLACANCI</t>
  </si>
  <si>
    <t>MARMADUKE</t>
  </si>
  <si>
    <t>CATS &amp; DOGS 2</t>
  </si>
  <si>
    <t>MACKE IN PSI 2</t>
  </si>
  <si>
    <t>THE KINGS OF MYKONOS</t>
  </si>
  <si>
    <t>CARJA MIKONOSA</t>
  </si>
  <si>
    <t>MOTHER AND CHILD</t>
  </si>
  <si>
    <t>MATI IN HCI</t>
  </si>
  <si>
    <t>Kolosej</t>
  </si>
  <si>
    <t>03 - Sep</t>
  </si>
  <si>
    <t>05 - Sep</t>
  </si>
  <si>
    <t>02 - Sep</t>
  </si>
  <si>
    <t>08 - Sep</t>
  </si>
  <si>
    <t>THE KARATE KID</t>
  </si>
  <si>
    <t>KARATE KID</t>
  </si>
  <si>
    <t>MACHETE</t>
  </si>
  <si>
    <t>MACETA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</si>
</sst>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0"/>
      <c r="E4" s="9"/>
      <c r="F4" s="9"/>
      <c r="G4" s="20" t="s">
        <v>2</v>
      </c>
      <c r="H4" s="21"/>
      <c r="I4" s="21"/>
      <c r="J4" s="21"/>
      <c r="K4" s="85" t="s">
        <v>89</v>
      </c>
      <c r="L4" s="21"/>
      <c r="M4" s="86" t="s">
        <v>90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0.7857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91</v>
      </c>
      <c r="L5" s="8"/>
      <c r="M5" s="87" t="s">
        <v>92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36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40430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51</v>
      </c>
      <c r="C14" s="4" t="s">
        <v>93</v>
      </c>
      <c r="D14" s="4" t="s">
        <v>94</v>
      </c>
      <c r="E14" s="16" t="s">
        <v>61</v>
      </c>
      <c r="F14" s="16" t="s">
        <v>42</v>
      </c>
      <c r="G14" s="38">
        <v>1</v>
      </c>
      <c r="H14" s="38">
        <v>12</v>
      </c>
      <c r="I14" s="25">
        <v>23962</v>
      </c>
      <c r="J14" s="25"/>
      <c r="K14" s="88">
        <v>4902</v>
      </c>
      <c r="L14" s="88"/>
      <c r="M14" s="65"/>
      <c r="N14" s="15">
        <f>I14/H14</f>
        <v>1996.8333333333333</v>
      </c>
      <c r="O14" s="74">
        <v>12</v>
      </c>
      <c r="P14" s="23">
        <v>33166</v>
      </c>
      <c r="Q14" s="23"/>
      <c r="R14" s="23">
        <v>7279</v>
      </c>
      <c r="S14" s="23"/>
      <c r="T14" s="65"/>
      <c r="U14" s="76">
        <v>4469</v>
      </c>
      <c r="V14" s="15">
        <f>P14/O14</f>
        <v>2763.8333333333335</v>
      </c>
      <c r="W14" s="76">
        <f>SUM(U14,P14)</f>
        <v>37635</v>
      </c>
      <c r="X14" s="76">
        <v>929</v>
      </c>
      <c r="Y14" s="77">
        <f>SUM(X14,R14)</f>
        <v>8208</v>
      </c>
    </row>
    <row r="15" spans="1:25" ht="12.75">
      <c r="A15" s="73">
        <v>2</v>
      </c>
      <c r="B15" s="73">
        <v>1</v>
      </c>
      <c r="C15" s="4" t="s">
        <v>78</v>
      </c>
      <c r="D15" s="4" t="s">
        <v>78</v>
      </c>
      <c r="E15" s="16" t="s">
        <v>61</v>
      </c>
      <c r="F15" s="16" t="s">
        <v>42</v>
      </c>
      <c r="G15" s="38">
        <v>3</v>
      </c>
      <c r="H15" s="38">
        <v>10</v>
      </c>
      <c r="I15" s="25">
        <v>11955</v>
      </c>
      <c r="J15" s="25">
        <v>24390</v>
      </c>
      <c r="K15" s="15">
        <v>2521</v>
      </c>
      <c r="L15" s="15">
        <v>5023</v>
      </c>
      <c r="M15" s="65">
        <f>(I15/J15*100)-100</f>
        <v>-50.9840098400984</v>
      </c>
      <c r="N15" s="15">
        <f>I15/H15</f>
        <v>1195.5</v>
      </c>
      <c r="O15" s="74">
        <v>10</v>
      </c>
      <c r="P15" s="23">
        <v>17601</v>
      </c>
      <c r="Q15" s="23">
        <v>38636</v>
      </c>
      <c r="R15" s="23">
        <v>4010</v>
      </c>
      <c r="S15" s="23">
        <v>8860</v>
      </c>
      <c r="T15" s="65">
        <f>(P15/Q15*100)-100</f>
        <v>-54.44404182627601</v>
      </c>
      <c r="U15" s="76">
        <v>94018</v>
      </c>
      <c r="V15" s="15">
        <f>P15/O15</f>
        <v>1760.1</v>
      </c>
      <c r="W15" s="76">
        <f>SUM(U15,P15)</f>
        <v>111619</v>
      </c>
      <c r="X15" s="76">
        <v>21779</v>
      </c>
      <c r="Y15" s="77">
        <f>SUM(X15,R15)</f>
        <v>25789</v>
      </c>
    </row>
    <row r="16" spans="1:25" ht="12.75">
      <c r="A16" s="73">
        <v>3</v>
      </c>
      <c r="B16" s="73">
        <v>4</v>
      </c>
      <c r="C16" s="4" t="s">
        <v>74</v>
      </c>
      <c r="D16" s="4" t="s">
        <v>75</v>
      </c>
      <c r="E16" s="16" t="s">
        <v>48</v>
      </c>
      <c r="F16" s="16" t="s">
        <v>49</v>
      </c>
      <c r="G16" s="38">
        <v>4</v>
      </c>
      <c r="H16" s="38">
        <v>13</v>
      </c>
      <c r="I16" s="23">
        <v>9987</v>
      </c>
      <c r="J16" s="23">
        <v>14915</v>
      </c>
      <c r="K16" s="92">
        <v>2105</v>
      </c>
      <c r="L16" s="92">
        <v>2973</v>
      </c>
      <c r="M16" s="65">
        <f>(I16/J16*100)-100</f>
        <v>-33.040563191418045</v>
      </c>
      <c r="N16" s="15">
        <f>I16/H16</f>
        <v>768.2307692307693</v>
      </c>
      <c r="O16" s="74">
        <v>13</v>
      </c>
      <c r="P16" s="15">
        <v>15239</v>
      </c>
      <c r="Q16" s="15">
        <v>25458</v>
      </c>
      <c r="R16" s="15">
        <v>3379</v>
      </c>
      <c r="S16" s="15">
        <v>5655</v>
      </c>
      <c r="T16" s="65">
        <f>(P16/Q16*100)-100</f>
        <v>-40.14062377248801</v>
      </c>
      <c r="U16" s="76">
        <v>97928</v>
      </c>
      <c r="V16" s="15">
        <f>P16/O16</f>
        <v>1172.2307692307693</v>
      </c>
      <c r="W16" s="76">
        <f>SUM(U16,P16)</f>
        <v>113167</v>
      </c>
      <c r="X16" s="76">
        <v>21624</v>
      </c>
      <c r="Y16" s="77">
        <f>SUM(X16,R16)</f>
        <v>25003</v>
      </c>
    </row>
    <row r="17" spans="1:25" ht="12.75">
      <c r="A17" s="73">
        <v>4</v>
      </c>
      <c r="B17" s="73">
        <v>2</v>
      </c>
      <c r="C17" s="4" t="s">
        <v>79</v>
      </c>
      <c r="D17" s="4" t="s">
        <v>80</v>
      </c>
      <c r="E17" s="16" t="s">
        <v>45</v>
      </c>
      <c r="F17" s="16" t="s">
        <v>53</v>
      </c>
      <c r="G17" s="38">
        <v>3</v>
      </c>
      <c r="H17" s="38">
        <v>6</v>
      </c>
      <c r="I17" s="15">
        <v>8037</v>
      </c>
      <c r="J17" s="15">
        <v>16747</v>
      </c>
      <c r="K17" s="15">
        <v>1670</v>
      </c>
      <c r="L17" s="15">
        <v>3408</v>
      </c>
      <c r="M17" s="65">
        <f>(I17/J17*100)-100</f>
        <v>-52.00931510121215</v>
      </c>
      <c r="N17" s="15">
        <f>I17/H17</f>
        <v>1339.5</v>
      </c>
      <c r="O17" s="74">
        <v>6</v>
      </c>
      <c r="P17" s="23">
        <v>12639</v>
      </c>
      <c r="Q17" s="23">
        <v>26121</v>
      </c>
      <c r="R17" s="23">
        <v>2885</v>
      </c>
      <c r="S17" s="23">
        <v>5850</v>
      </c>
      <c r="T17" s="65">
        <f>(P17/Q17*100)-100</f>
        <v>-51.613644194326405</v>
      </c>
      <c r="U17" s="76">
        <v>64020</v>
      </c>
      <c r="V17" s="15">
        <f>P17/O17</f>
        <v>2106.5</v>
      </c>
      <c r="W17" s="76">
        <f>SUM(U17,P17)</f>
        <v>76659</v>
      </c>
      <c r="X17" s="76">
        <v>14574</v>
      </c>
      <c r="Y17" s="77">
        <f>SUM(X17,R17)</f>
        <v>17459</v>
      </c>
    </row>
    <row r="18" spans="1:25" ht="13.5" customHeight="1">
      <c r="A18" s="73">
        <v>5</v>
      </c>
      <c r="B18" s="73">
        <v>3</v>
      </c>
      <c r="C18" s="93" t="s">
        <v>81</v>
      </c>
      <c r="D18" s="93" t="s">
        <v>81</v>
      </c>
      <c r="E18" s="16" t="s">
        <v>58</v>
      </c>
      <c r="F18" s="16" t="s">
        <v>42</v>
      </c>
      <c r="G18" s="38">
        <v>3</v>
      </c>
      <c r="H18" s="38">
        <v>8</v>
      </c>
      <c r="I18" s="15">
        <v>9421</v>
      </c>
      <c r="J18" s="15">
        <v>14306</v>
      </c>
      <c r="K18" s="25">
        <v>2121</v>
      </c>
      <c r="L18" s="25">
        <v>3191</v>
      </c>
      <c r="M18" s="65">
        <f>(I18/J18*100)-100</f>
        <v>-34.1465119530267</v>
      </c>
      <c r="N18" s="15">
        <f>I18/H18</f>
        <v>1177.625</v>
      </c>
      <c r="O18" s="38">
        <v>8</v>
      </c>
      <c r="P18" s="15">
        <v>12586</v>
      </c>
      <c r="Q18" s="15">
        <v>26096</v>
      </c>
      <c r="R18" s="15">
        <v>3018</v>
      </c>
      <c r="S18" s="15">
        <v>6421</v>
      </c>
      <c r="T18" s="65">
        <f>(P18/Q18*100)-100</f>
        <v>-51.77038626609442</v>
      </c>
      <c r="U18" s="89">
        <v>52160</v>
      </c>
      <c r="V18" s="15">
        <f>P18/O18</f>
        <v>1573.25</v>
      </c>
      <c r="W18" s="76">
        <f>SUM(U18,P18)</f>
        <v>64746</v>
      </c>
      <c r="X18" s="76">
        <v>12841</v>
      </c>
      <c r="Y18" s="77">
        <f>SUM(X18,R18)</f>
        <v>15859</v>
      </c>
    </row>
    <row r="19" spans="1:25" ht="12.75">
      <c r="A19" s="73">
        <v>6</v>
      </c>
      <c r="B19" s="73">
        <v>6</v>
      </c>
      <c r="C19" s="4" t="s">
        <v>64</v>
      </c>
      <c r="D19" s="4" t="s">
        <v>65</v>
      </c>
      <c r="E19" s="16" t="s">
        <v>43</v>
      </c>
      <c r="F19" s="16" t="s">
        <v>44</v>
      </c>
      <c r="G19" s="38">
        <v>7</v>
      </c>
      <c r="H19" s="38">
        <v>10</v>
      </c>
      <c r="I19" s="15">
        <v>6670</v>
      </c>
      <c r="J19" s="15">
        <v>9638</v>
      </c>
      <c r="K19" s="15">
        <v>1253</v>
      </c>
      <c r="L19" s="15">
        <v>1849</v>
      </c>
      <c r="M19" s="65">
        <f>(I19/J19*100)-100</f>
        <v>-30.794770699315208</v>
      </c>
      <c r="N19" s="15">
        <f>I19/H19</f>
        <v>667</v>
      </c>
      <c r="O19" s="39">
        <v>10</v>
      </c>
      <c r="P19" s="15">
        <v>11305</v>
      </c>
      <c r="Q19" s="15">
        <v>16812</v>
      </c>
      <c r="R19" s="15">
        <v>2252</v>
      </c>
      <c r="S19" s="15">
        <v>3520</v>
      </c>
      <c r="T19" s="65">
        <f>(P19/Q19*100)-100</f>
        <v>-32.756364501546514</v>
      </c>
      <c r="U19" s="76">
        <v>256754</v>
      </c>
      <c r="V19" s="15">
        <f>P19/O19</f>
        <v>1130.5</v>
      </c>
      <c r="W19" s="76">
        <f>SUM(U19,P19)</f>
        <v>268059</v>
      </c>
      <c r="X19" s="76">
        <v>54350</v>
      </c>
      <c r="Y19" s="77">
        <f>SUM(X19,R19)</f>
        <v>56602</v>
      </c>
    </row>
    <row r="20" spans="1:25" ht="12.75">
      <c r="A20" s="73">
        <v>7</v>
      </c>
      <c r="B20" s="73" t="s">
        <v>51</v>
      </c>
      <c r="C20" s="4" t="s">
        <v>95</v>
      </c>
      <c r="D20" s="4" t="s">
        <v>96</v>
      </c>
      <c r="E20" s="16" t="s">
        <v>45</v>
      </c>
      <c r="F20" s="16" t="s">
        <v>73</v>
      </c>
      <c r="G20" s="38">
        <v>1</v>
      </c>
      <c r="H20" s="38">
        <v>4</v>
      </c>
      <c r="I20" s="15">
        <v>5527</v>
      </c>
      <c r="J20" s="15"/>
      <c r="K20" s="15">
        <v>1094</v>
      </c>
      <c r="L20" s="15"/>
      <c r="M20" s="65"/>
      <c r="N20" s="15">
        <f>I20/H20</f>
        <v>1381.75</v>
      </c>
      <c r="O20" s="74">
        <v>4</v>
      </c>
      <c r="P20" s="15">
        <v>10009</v>
      </c>
      <c r="Q20" s="15"/>
      <c r="R20" s="15">
        <v>2208</v>
      </c>
      <c r="S20" s="15"/>
      <c r="T20" s="65"/>
      <c r="U20" s="76"/>
      <c r="V20" s="15">
        <f>P20/O20</f>
        <v>2502.25</v>
      </c>
      <c r="W20" s="76">
        <f>SUM(U20,P20)</f>
        <v>10009</v>
      </c>
      <c r="X20" s="76"/>
      <c r="Y20" s="77">
        <f>SUM(X20,R20)</f>
        <v>2208</v>
      </c>
    </row>
    <row r="21" spans="1:25" ht="12.75">
      <c r="A21" s="73">
        <v>8</v>
      </c>
      <c r="B21" s="73">
        <v>5</v>
      </c>
      <c r="C21" s="4" t="s">
        <v>82</v>
      </c>
      <c r="D21" s="4" t="s">
        <v>83</v>
      </c>
      <c r="E21" s="16" t="s">
        <v>43</v>
      </c>
      <c r="F21" s="16" t="s">
        <v>44</v>
      </c>
      <c r="G21" s="38">
        <v>2</v>
      </c>
      <c r="H21" s="38">
        <v>11</v>
      </c>
      <c r="I21" s="15">
        <v>6370</v>
      </c>
      <c r="J21" s="15">
        <v>11122</v>
      </c>
      <c r="K21" s="94">
        <v>1182</v>
      </c>
      <c r="L21" s="94">
        <v>2043</v>
      </c>
      <c r="M21" s="65">
        <f>(I21/J21*100)-100</f>
        <v>-42.72612839417371</v>
      </c>
      <c r="N21" s="15">
        <f>I21/H21</f>
        <v>579.0909090909091</v>
      </c>
      <c r="O21" s="39">
        <v>11</v>
      </c>
      <c r="P21" s="15">
        <v>8558</v>
      </c>
      <c r="Q21" s="15">
        <v>21428</v>
      </c>
      <c r="R21" s="15">
        <v>1712</v>
      </c>
      <c r="S21" s="15">
        <v>4389</v>
      </c>
      <c r="T21" s="65">
        <f>(P21/Q21*100)-100</f>
        <v>-60.06160164271047</v>
      </c>
      <c r="U21" s="76">
        <v>23404</v>
      </c>
      <c r="V21" s="15">
        <f>P21/O21</f>
        <v>778</v>
      </c>
      <c r="W21" s="76">
        <f>SUM(U21,P21)</f>
        <v>31962</v>
      </c>
      <c r="X21" s="76">
        <v>4767</v>
      </c>
      <c r="Y21" s="77">
        <f>SUM(X21,R21)</f>
        <v>6479</v>
      </c>
    </row>
    <row r="22" spans="1:25" ht="12.75">
      <c r="A22" s="73">
        <v>9</v>
      </c>
      <c r="B22" s="73">
        <v>7</v>
      </c>
      <c r="C22" s="4" t="s">
        <v>70</v>
      </c>
      <c r="D22" s="4" t="s">
        <v>71</v>
      </c>
      <c r="E22" s="16" t="s">
        <v>72</v>
      </c>
      <c r="F22" s="16" t="s">
        <v>36</v>
      </c>
      <c r="G22" s="38">
        <v>5</v>
      </c>
      <c r="H22" s="38">
        <v>9</v>
      </c>
      <c r="I22" s="25">
        <v>5370</v>
      </c>
      <c r="J22" s="25">
        <v>9075</v>
      </c>
      <c r="K22" s="82">
        <v>1133</v>
      </c>
      <c r="L22" s="82">
        <v>1947</v>
      </c>
      <c r="M22" s="65">
        <f>(I22/J22*100)-100</f>
        <v>-40.82644628099173</v>
      </c>
      <c r="N22" s="15">
        <f>I22/H22</f>
        <v>596.6666666666666</v>
      </c>
      <c r="O22" s="74">
        <v>9</v>
      </c>
      <c r="P22" s="15">
        <v>7734</v>
      </c>
      <c r="Q22" s="15">
        <v>15627</v>
      </c>
      <c r="R22" s="15">
        <v>1761</v>
      </c>
      <c r="S22" s="15">
        <v>3761</v>
      </c>
      <c r="T22" s="65">
        <f>(P22/Q22*100)-100</f>
        <v>-50.50873488193511</v>
      </c>
      <c r="U22" s="89">
        <v>92311</v>
      </c>
      <c r="V22" s="15">
        <f>P22/O22</f>
        <v>859.3333333333334</v>
      </c>
      <c r="W22" s="76">
        <f>SUM(U22,P22)</f>
        <v>100045</v>
      </c>
      <c r="X22" s="76">
        <v>22008</v>
      </c>
      <c r="Y22" s="77">
        <f>SUM(X22,R22)</f>
        <v>23769</v>
      </c>
    </row>
    <row r="23" spans="1:25" ht="12.75">
      <c r="A23" s="73">
        <v>10</v>
      </c>
      <c r="B23" s="73">
        <v>10</v>
      </c>
      <c r="C23" s="4" t="s">
        <v>84</v>
      </c>
      <c r="D23" s="4" t="s">
        <v>85</v>
      </c>
      <c r="E23" s="16" t="s">
        <v>45</v>
      </c>
      <c r="F23" s="16" t="s">
        <v>88</v>
      </c>
      <c r="G23" s="38">
        <v>2</v>
      </c>
      <c r="H23" s="38">
        <v>3</v>
      </c>
      <c r="I23" s="25">
        <v>4103</v>
      </c>
      <c r="J23" s="25">
        <v>5731</v>
      </c>
      <c r="K23" s="25">
        <v>801</v>
      </c>
      <c r="L23" s="25">
        <v>1141</v>
      </c>
      <c r="M23" s="65">
        <f>(I23/J23*100)-100</f>
        <v>-28.406909788867566</v>
      </c>
      <c r="N23" s="15">
        <f>I23/H23</f>
        <v>1367.6666666666667</v>
      </c>
      <c r="O23" s="39">
        <v>3</v>
      </c>
      <c r="P23" s="15">
        <v>6037</v>
      </c>
      <c r="Q23" s="15">
        <v>9442</v>
      </c>
      <c r="R23" s="15">
        <v>1259</v>
      </c>
      <c r="S23" s="15">
        <v>2094</v>
      </c>
      <c r="T23" s="65">
        <f>(P23/Q23*100)-100</f>
        <v>-36.06227494174963</v>
      </c>
      <c r="U23" s="76">
        <v>9769</v>
      </c>
      <c r="V23" s="15">
        <f>P23/O23</f>
        <v>2012.3333333333333</v>
      </c>
      <c r="W23" s="76">
        <f>SUM(U23,P23)</f>
        <v>15806</v>
      </c>
      <c r="X23" s="78">
        <v>2295</v>
      </c>
      <c r="Y23" s="77">
        <f>SUM(X23,R23)</f>
        <v>3554</v>
      </c>
    </row>
    <row r="24" spans="1:25" ht="12.75">
      <c r="A24" s="73">
        <v>11</v>
      </c>
      <c r="B24" s="73">
        <v>8</v>
      </c>
      <c r="C24" s="4" t="s">
        <v>66</v>
      </c>
      <c r="D24" s="4" t="s">
        <v>67</v>
      </c>
      <c r="E24" s="16" t="s">
        <v>58</v>
      </c>
      <c r="F24" s="16" t="s">
        <v>42</v>
      </c>
      <c r="G24" s="38">
        <v>6</v>
      </c>
      <c r="H24" s="38">
        <v>12</v>
      </c>
      <c r="I24" s="25">
        <v>3354</v>
      </c>
      <c r="J24" s="25">
        <v>7563</v>
      </c>
      <c r="K24" s="82">
        <v>691</v>
      </c>
      <c r="L24" s="82">
        <v>1592</v>
      </c>
      <c r="M24" s="65">
        <f>(I24/J24*100)-100</f>
        <v>-55.65251884172947</v>
      </c>
      <c r="N24" s="15">
        <f>I24/H24</f>
        <v>279.5</v>
      </c>
      <c r="O24" s="38">
        <v>12</v>
      </c>
      <c r="P24" s="23">
        <v>5052</v>
      </c>
      <c r="Q24" s="23">
        <v>12301</v>
      </c>
      <c r="R24" s="23">
        <v>1120</v>
      </c>
      <c r="S24" s="23">
        <v>2859</v>
      </c>
      <c r="T24" s="65">
        <f>(P24/Q24*100)-100</f>
        <v>-58.930168279001705</v>
      </c>
      <c r="U24" s="76">
        <v>168344</v>
      </c>
      <c r="V24" s="15">
        <f>P24/O24</f>
        <v>421</v>
      </c>
      <c r="W24" s="76">
        <f>SUM(U24,P24)</f>
        <v>173396</v>
      </c>
      <c r="X24" s="78">
        <v>38920</v>
      </c>
      <c r="Y24" s="77">
        <f>SUM(X24,R24)</f>
        <v>40040</v>
      </c>
    </row>
    <row r="25" spans="1:25" ht="12.75" customHeight="1">
      <c r="A25" s="52">
        <v>12</v>
      </c>
      <c r="B25" s="73">
        <v>9</v>
      </c>
      <c r="C25" s="4" t="s">
        <v>68</v>
      </c>
      <c r="D25" s="4" t="s">
        <v>69</v>
      </c>
      <c r="E25" s="16" t="s">
        <v>50</v>
      </c>
      <c r="F25" s="16" t="s">
        <v>36</v>
      </c>
      <c r="G25" s="38">
        <v>5</v>
      </c>
      <c r="H25" s="38">
        <v>17</v>
      </c>
      <c r="I25" s="25">
        <v>3403</v>
      </c>
      <c r="J25" s="25">
        <v>6991</v>
      </c>
      <c r="K25" s="76">
        <v>596</v>
      </c>
      <c r="L25" s="76">
        <v>1295</v>
      </c>
      <c r="M25" s="65">
        <f>(I25/J25*100)-100</f>
        <v>-51.323129738234876</v>
      </c>
      <c r="N25" s="15">
        <f>I25/H25</f>
        <v>200.1764705882353</v>
      </c>
      <c r="O25" s="39">
        <v>17</v>
      </c>
      <c r="P25" s="15">
        <v>4872</v>
      </c>
      <c r="Q25" s="15">
        <v>11874</v>
      </c>
      <c r="R25" s="25">
        <v>924</v>
      </c>
      <c r="S25" s="25">
        <v>2458</v>
      </c>
      <c r="T25" s="65">
        <f>(P25/Q25*100)-100</f>
        <v>-58.969176351692774</v>
      </c>
      <c r="U25" s="78">
        <v>131944</v>
      </c>
      <c r="V25" s="15">
        <f>P25/O25</f>
        <v>286.5882352941176</v>
      </c>
      <c r="W25" s="76">
        <f>SUM(U25,P25)</f>
        <v>136816</v>
      </c>
      <c r="X25" s="76">
        <v>26924</v>
      </c>
      <c r="Y25" s="77">
        <f>SUM(X25,R25)</f>
        <v>27848</v>
      </c>
    </row>
    <row r="26" spans="1:25" ht="12.75" customHeight="1">
      <c r="A26" s="73">
        <v>13</v>
      </c>
      <c r="B26" s="73">
        <v>13</v>
      </c>
      <c r="C26" s="4" t="s">
        <v>86</v>
      </c>
      <c r="D26" s="4" t="s">
        <v>87</v>
      </c>
      <c r="E26" s="16" t="s">
        <v>45</v>
      </c>
      <c r="F26" s="16" t="s">
        <v>36</v>
      </c>
      <c r="G26" s="38">
        <v>2</v>
      </c>
      <c r="H26" s="38">
        <v>5</v>
      </c>
      <c r="I26" s="15">
        <v>1991</v>
      </c>
      <c r="J26" s="15">
        <v>3264</v>
      </c>
      <c r="K26" s="15">
        <v>391</v>
      </c>
      <c r="L26" s="15">
        <v>617</v>
      </c>
      <c r="M26" s="65">
        <f>(I26/J26*100)-100</f>
        <v>-39.00122549019608</v>
      </c>
      <c r="N26" s="15">
        <f>I26/H26</f>
        <v>398.2</v>
      </c>
      <c r="O26" s="74">
        <v>5</v>
      </c>
      <c r="P26" s="15">
        <v>3936</v>
      </c>
      <c r="Q26" s="15">
        <v>5473</v>
      </c>
      <c r="R26" s="15">
        <v>900</v>
      </c>
      <c r="S26" s="15">
        <v>1175</v>
      </c>
      <c r="T26" s="65">
        <f>(P26/Q26*100)-100</f>
        <v>-28.08331810707108</v>
      </c>
      <c r="U26" s="78">
        <v>8998</v>
      </c>
      <c r="V26" s="15">
        <f>P26/O26</f>
        <v>787.2</v>
      </c>
      <c r="W26" s="76">
        <f>SUM(U26,P26)</f>
        <v>12934</v>
      </c>
      <c r="X26" s="76">
        <v>2017</v>
      </c>
      <c r="Y26" s="77">
        <f>SUM(X26,R26)</f>
        <v>2917</v>
      </c>
    </row>
    <row r="27" spans="1:25" ht="12.75">
      <c r="A27" s="73">
        <v>14</v>
      </c>
      <c r="B27" s="73">
        <v>11</v>
      </c>
      <c r="C27" s="4" t="s">
        <v>59</v>
      </c>
      <c r="D27" s="4" t="s">
        <v>60</v>
      </c>
      <c r="E27" s="16" t="s">
        <v>61</v>
      </c>
      <c r="F27" s="16" t="s">
        <v>42</v>
      </c>
      <c r="G27" s="38">
        <v>8</v>
      </c>
      <c r="H27" s="38">
        <v>7</v>
      </c>
      <c r="I27" s="25">
        <v>2025</v>
      </c>
      <c r="J27" s="25">
        <v>4990</v>
      </c>
      <c r="K27" s="15">
        <v>417</v>
      </c>
      <c r="L27" s="15">
        <v>1097</v>
      </c>
      <c r="M27" s="65">
        <f>(I27/J27*100)-100</f>
        <v>-59.4188376753507</v>
      </c>
      <c r="N27" s="15">
        <f>I27/H27</f>
        <v>289.2857142857143</v>
      </c>
      <c r="O27" s="74">
        <v>7</v>
      </c>
      <c r="P27" s="15">
        <v>2908</v>
      </c>
      <c r="Q27" s="15">
        <v>8153</v>
      </c>
      <c r="R27" s="15">
        <v>630</v>
      </c>
      <c r="S27" s="15">
        <v>1956</v>
      </c>
      <c r="T27" s="65">
        <f>(P27/Q27*100)-100</f>
        <v>-64.3321476757022</v>
      </c>
      <c r="U27" s="76">
        <v>193228</v>
      </c>
      <c r="V27" s="15">
        <f>P27/O27</f>
        <v>415.42857142857144</v>
      </c>
      <c r="W27" s="76">
        <f>SUM(U27,P27)</f>
        <v>196136</v>
      </c>
      <c r="X27" s="78">
        <v>45542</v>
      </c>
      <c r="Y27" s="77">
        <f>SUM(X27,R27)</f>
        <v>46172</v>
      </c>
    </row>
    <row r="28" spans="1:25" ht="12.75">
      <c r="A28" s="73">
        <v>15</v>
      </c>
      <c r="B28" s="52">
        <v>12</v>
      </c>
      <c r="C28" s="4" t="s">
        <v>76</v>
      </c>
      <c r="D28" s="4" t="s">
        <v>77</v>
      </c>
      <c r="E28" s="16" t="s">
        <v>58</v>
      </c>
      <c r="F28" s="16" t="s">
        <v>42</v>
      </c>
      <c r="G28" s="38">
        <v>4</v>
      </c>
      <c r="H28" s="38">
        <v>7</v>
      </c>
      <c r="I28" s="25">
        <v>1957</v>
      </c>
      <c r="J28" s="25">
        <v>4835</v>
      </c>
      <c r="K28" s="92">
        <v>413</v>
      </c>
      <c r="L28" s="92">
        <v>985</v>
      </c>
      <c r="M28" s="65">
        <f>(I28/J28*100)-100</f>
        <v>-59.52430196483971</v>
      </c>
      <c r="N28" s="15">
        <f>I28/H28</f>
        <v>279.57142857142856</v>
      </c>
      <c r="O28" s="74">
        <v>7</v>
      </c>
      <c r="P28" s="23">
        <v>2895</v>
      </c>
      <c r="Q28" s="23">
        <v>7949</v>
      </c>
      <c r="R28" s="23">
        <v>662</v>
      </c>
      <c r="S28" s="23">
        <v>1855</v>
      </c>
      <c r="T28" s="65">
        <f>(P28/Q28*100)-100</f>
        <v>-63.580324569128194</v>
      </c>
      <c r="U28" s="76">
        <v>39316</v>
      </c>
      <c r="V28" s="15">
        <f>P28/O28</f>
        <v>413.57142857142856</v>
      </c>
      <c r="W28" s="76">
        <f>SUM(U28,P28)</f>
        <v>42211</v>
      </c>
      <c r="X28" s="78">
        <v>9119</v>
      </c>
      <c r="Y28" s="77">
        <f>SUM(X28,R28)</f>
        <v>9781</v>
      </c>
    </row>
    <row r="29" spans="1:25" ht="12.75">
      <c r="A29" s="73">
        <v>16</v>
      </c>
      <c r="B29" s="73">
        <v>15</v>
      </c>
      <c r="C29" s="4" t="s">
        <v>62</v>
      </c>
      <c r="D29" s="4" t="s">
        <v>63</v>
      </c>
      <c r="E29" s="16" t="s">
        <v>45</v>
      </c>
      <c r="F29" s="16" t="s">
        <v>42</v>
      </c>
      <c r="G29" s="38">
        <v>8</v>
      </c>
      <c r="H29" s="38">
        <v>1</v>
      </c>
      <c r="I29" s="25">
        <v>463</v>
      </c>
      <c r="J29" s="25">
        <v>628</v>
      </c>
      <c r="K29" s="82">
        <v>81</v>
      </c>
      <c r="L29" s="82">
        <v>108</v>
      </c>
      <c r="M29" s="65">
        <f>(I29/J29*100)-100</f>
        <v>-26.273885350318466</v>
      </c>
      <c r="N29" s="15">
        <f>I29/H29</f>
        <v>463</v>
      </c>
      <c r="O29" s="38">
        <v>1</v>
      </c>
      <c r="P29" s="23">
        <v>979</v>
      </c>
      <c r="Q29" s="23">
        <v>1010</v>
      </c>
      <c r="R29" s="23">
        <v>182</v>
      </c>
      <c r="S29" s="23">
        <v>196</v>
      </c>
      <c r="T29" s="65">
        <f>(P29/Q29*100)-100</f>
        <v>-3.069306930693074</v>
      </c>
      <c r="U29" s="76">
        <v>21024</v>
      </c>
      <c r="V29" s="15">
        <f>P29/O29</f>
        <v>979</v>
      </c>
      <c r="W29" s="76">
        <f>SUM(U29,P29)</f>
        <v>22003</v>
      </c>
      <c r="X29" s="76">
        <v>3920</v>
      </c>
      <c r="Y29" s="77">
        <f>SUM(X29,R29)</f>
        <v>4102</v>
      </c>
    </row>
    <row r="30" spans="1:25" ht="12.75">
      <c r="A30" s="73">
        <v>17</v>
      </c>
      <c r="B30" s="73">
        <v>14</v>
      </c>
      <c r="C30" s="4" t="s">
        <v>56</v>
      </c>
      <c r="D30" s="4" t="s">
        <v>57</v>
      </c>
      <c r="E30" s="16" t="s">
        <v>45</v>
      </c>
      <c r="F30" s="16" t="s">
        <v>44</v>
      </c>
      <c r="G30" s="38">
        <v>10</v>
      </c>
      <c r="H30" s="38">
        <v>13</v>
      </c>
      <c r="I30" s="25">
        <v>139</v>
      </c>
      <c r="J30" s="25">
        <v>1231</v>
      </c>
      <c r="K30" s="15">
        <v>33</v>
      </c>
      <c r="L30" s="15">
        <v>301</v>
      </c>
      <c r="M30" s="65">
        <f>(I30/J30*100)-100</f>
        <v>-88.70836718115353</v>
      </c>
      <c r="N30" s="15">
        <f>I30/H30</f>
        <v>10.692307692307692</v>
      </c>
      <c r="O30" s="39">
        <v>13</v>
      </c>
      <c r="P30" s="15">
        <v>234</v>
      </c>
      <c r="Q30" s="15">
        <v>1888</v>
      </c>
      <c r="R30" s="15">
        <v>58</v>
      </c>
      <c r="S30" s="15">
        <v>447</v>
      </c>
      <c r="T30" s="65">
        <f>(P30/Q30*100)-100</f>
        <v>-87.60593220338983</v>
      </c>
      <c r="U30" s="76">
        <v>253111</v>
      </c>
      <c r="V30" s="15">
        <f>P30/O30</f>
        <v>18</v>
      </c>
      <c r="W30" s="76">
        <f>SUM(U30,P30)</f>
        <v>253345</v>
      </c>
      <c r="X30" s="78">
        <v>57985</v>
      </c>
      <c r="Y30" s="77">
        <f>SUM(X30,R30)</f>
        <v>58043</v>
      </c>
    </row>
    <row r="31" spans="1:25" ht="12.75">
      <c r="A31" s="73">
        <v>18</v>
      </c>
      <c r="B31" s="73">
        <v>17</v>
      </c>
      <c r="C31" s="4" t="s">
        <v>54</v>
      </c>
      <c r="D31" s="4" t="s">
        <v>55</v>
      </c>
      <c r="E31" s="16" t="s">
        <v>43</v>
      </c>
      <c r="F31" s="16" t="s">
        <v>44</v>
      </c>
      <c r="G31" s="38">
        <v>11</v>
      </c>
      <c r="H31" s="38">
        <v>6</v>
      </c>
      <c r="I31" s="25">
        <v>113</v>
      </c>
      <c r="J31" s="25">
        <v>113</v>
      </c>
      <c r="K31" s="25">
        <v>28</v>
      </c>
      <c r="L31" s="25">
        <v>28</v>
      </c>
      <c r="M31" s="65">
        <f>(I31/J31*100)-100</f>
        <v>0</v>
      </c>
      <c r="N31" s="15">
        <f>I31/H31</f>
        <v>18.833333333333332</v>
      </c>
      <c r="O31" s="38">
        <v>6</v>
      </c>
      <c r="P31" s="15">
        <v>113</v>
      </c>
      <c r="Q31" s="15">
        <v>113</v>
      </c>
      <c r="R31" s="15">
        <v>28</v>
      </c>
      <c r="S31" s="15">
        <v>28</v>
      </c>
      <c r="T31" s="65">
        <f>(P31/Q31*100)-100</f>
        <v>0</v>
      </c>
      <c r="U31" s="83">
        <v>51302</v>
      </c>
      <c r="V31" s="15">
        <f>P31/O31</f>
        <v>18.833333333333332</v>
      </c>
      <c r="W31" s="76">
        <f>SUM(U31,P31)</f>
        <v>51415</v>
      </c>
      <c r="X31" s="76">
        <v>12128</v>
      </c>
      <c r="Y31" s="77">
        <f>SUM(X31,R31)</f>
        <v>12156</v>
      </c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94"/>
      <c r="L32" s="94"/>
      <c r="M32" s="65"/>
      <c r="N32" s="15"/>
      <c r="O32" s="74"/>
      <c r="P32" s="75"/>
      <c r="Q32" s="75"/>
      <c r="R32" s="75"/>
      <c r="S32" s="7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74"/>
      <c r="P33" s="15"/>
      <c r="Q33" s="15"/>
      <c r="R33" s="15"/>
      <c r="S33" s="15"/>
      <c r="T33" s="65"/>
      <c r="U33" s="83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154</v>
      </c>
      <c r="I34" s="32">
        <f>SUM(I14:I33)</f>
        <v>104847</v>
      </c>
      <c r="J34" s="32">
        <v>136155</v>
      </c>
      <c r="K34" s="32">
        <f>SUM(K14:K33)</f>
        <v>21432</v>
      </c>
      <c r="L34" s="32">
        <v>27727</v>
      </c>
      <c r="M34" s="69">
        <f>(I34/J34*100)-100</f>
        <v>-22.994381403547422</v>
      </c>
      <c r="N34" s="33">
        <f>I34/H34</f>
        <v>680.8246753246754</v>
      </c>
      <c r="O34" s="35">
        <f>SUM(O14:O33)</f>
        <v>154</v>
      </c>
      <c r="P34" s="32">
        <f>SUM(P14:P33)</f>
        <v>155863</v>
      </c>
      <c r="Q34" s="32">
        <v>228997</v>
      </c>
      <c r="R34" s="32">
        <f>SUM(R14:R33)</f>
        <v>34267</v>
      </c>
      <c r="S34" s="32">
        <v>51653</v>
      </c>
      <c r="T34" s="69">
        <f>(P34/Q34*100)-100</f>
        <v>-31.936662925715183</v>
      </c>
      <c r="U34" s="79">
        <f>SUM(U14:U33)</f>
        <v>1562100</v>
      </c>
      <c r="V34" s="33">
        <f>P34/O34</f>
        <v>1012.0974025974026</v>
      </c>
      <c r="W34" s="81">
        <f>SUM(W14:W33)</f>
        <v>1717963</v>
      </c>
      <c r="X34" s="80">
        <f>SUM(X14:X33)</f>
        <v>351722</v>
      </c>
      <c r="Y34" s="36">
        <f>SUM(Y14:Y33)</f>
        <v>385989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0"/>
      <c r="E4" s="7"/>
      <c r="F4" s="9"/>
      <c r="G4" s="20" t="s">
        <v>2</v>
      </c>
      <c r="H4" s="21"/>
      <c r="I4" s="21"/>
      <c r="J4" s="21"/>
      <c r="K4" s="67" t="str">
        <f>'WEEKLY COMPETITIVE REPORT'!K4</f>
        <v>03 - Sep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0.7857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02 - Sep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36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40430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THE KARATE KID</v>
      </c>
      <c r="D14" s="4" t="str">
        <f>'WEEKLY COMPETITIVE REPORT'!D14</f>
        <v>KARATE KID</v>
      </c>
      <c r="E14" s="4" t="str">
        <f>'WEEKLY COMPETITIVE REPORT'!E14</f>
        <v>SONY</v>
      </c>
      <c r="F14" s="4" t="str">
        <f>'WEEKLY COMPETITIVE REPORT'!F14</f>
        <v>CF</v>
      </c>
      <c r="G14" s="38">
        <f>'WEEKLY COMPETITIVE REPORT'!G14</f>
        <v>1</v>
      </c>
      <c r="H14" s="38">
        <f>'WEEKLY COMPETITIVE REPORT'!H14</f>
        <v>12</v>
      </c>
      <c r="I14" s="15">
        <f>'WEEKLY COMPETITIVE REPORT'!I14/Y4</f>
        <v>30497.64541173476</v>
      </c>
      <c r="J14" s="15">
        <f>'WEEKLY COMPETITIVE REPORT'!J14/Y4</f>
        <v>0</v>
      </c>
      <c r="K14" s="23">
        <f>'WEEKLY COMPETITIVE REPORT'!K14</f>
        <v>4902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2541.4704509778967</v>
      </c>
      <c r="O14" s="38">
        <f>'WEEKLY COMPETITIVE REPORT'!O14</f>
        <v>12</v>
      </c>
      <c r="P14" s="15">
        <f>'WEEKLY COMPETITIVE REPORT'!P14/Y4</f>
        <v>42212.04021891308</v>
      </c>
      <c r="Q14" s="15">
        <f>'WEEKLY COMPETITIVE REPORT'!Q14/Y4</f>
        <v>0</v>
      </c>
      <c r="R14" s="23">
        <f>'WEEKLY COMPETITIVE REPORT'!R14</f>
        <v>7279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5687.9215985745195</v>
      </c>
      <c r="V14" s="15">
        <f aca="true" t="shared" si="1" ref="V14:V20">P14/O14</f>
        <v>3517.670018242756</v>
      </c>
      <c r="W14" s="26">
        <f aca="true" t="shared" si="2" ref="W14:W20">P14+U14</f>
        <v>47899.961817487594</v>
      </c>
      <c r="X14" s="23">
        <f>'WEEKLY COMPETITIVE REPORT'!X14</f>
        <v>929</v>
      </c>
      <c r="Y14" s="57">
        <f>'WEEKLY COMPETITIVE REPORT'!Y14</f>
        <v>8208</v>
      </c>
    </row>
    <row r="15" spans="1:25" ht="12.75">
      <c r="A15" s="51">
        <v>2</v>
      </c>
      <c r="B15" s="4">
        <f>'WEEKLY COMPETITIVE REPORT'!B15</f>
        <v>1</v>
      </c>
      <c r="C15" s="4" t="str">
        <f>'WEEKLY COMPETITIVE REPORT'!C15</f>
        <v>SALT</v>
      </c>
      <c r="D15" s="4" t="str">
        <f>'WEEKLY COMPETITIVE REPORT'!D15</f>
        <v>SALT</v>
      </c>
      <c r="E15" s="4" t="str">
        <f>'WEEKLY COMPETITIVE REPORT'!E15</f>
        <v>SONY</v>
      </c>
      <c r="F15" s="4" t="str">
        <f>'WEEKLY COMPETITIVE REPORT'!F15</f>
        <v>CF</v>
      </c>
      <c r="G15" s="38">
        <f>'WEEKLY COMPETITIVE REPORT'!G15</f>
        <v>3</v>
      </c>
      <c r="H15" s="38">
        <f>'WEEKLY COMPETITIVE REPORT'!H15</f>
        <v>10</v>
      </c>
      <c r="I15" s="15">
        <f>'WEEKLY COMPETITIVE REPORT'!I15/Y4</f>
        <v>15215.73119511264</v>
      </c>
      <c r="J15" s="15">
        <f>'WEEKLY COMPETITIVE REPORT'!J15/Y4</f>
        <v>31042.382588774344</v>
      </c>
      <c r="K15" s="23">
        <f>'WEEKLY COMPETITIVE REPORT'!K15</f>
        <v>2521</v>
      </c>
      <c r="L15" s="23">
        <f>'WEEKLY COMPETITIVE REPORT'!L15</f>
        <v>5023</v>
      </c>
      <c r="M15" s="65">
        <f>'WEEKLY COMPETITIVE REPORT'!M15</f>
        <v>-50.9840098400984</v>
      </c>
      <c r="N15" s="15">
        <f t="shared" si="0"/>
        <v>1521.573119511264</v>
      </c>
      <c r="O15" s="38">
        <f>'WEEKLY COMPETITIVE REPORT'!O15</f>
        <v>10</v>
      </c>
      <c r="P15" s="15">
        <f>'WEEKLY COMPETITIVE REPORT'!P15/Y4</f>
        <v>22401.680030546013</v>
      </c>
      <c r="Q15" s="15">
        <f>'WEEKLY COMPETITIVE REPORT'!Q15/Y4</f>
        <v>49173.98498154512</v>
      </c>
      <c r="R15" s="23">
        <f>'WEEKLY COMPETITIVE REPORT'!R15</f>
        <v>4010</v>
      </c>
      <c r="S15" s="23">
        <f>'WEEKLY COMPETITIVE REPORT'!S15</f>
        <v>8860</v>
      </c>
      <c r="T15" s="65">
        <f>'WEEKLY COMPETITIVE REPORT'!T15</f>
        <v>-54.44404182627601</v>
      </c>
      <c r="U15" s="15">
        <f>'WEEKLY COMPETITIVE REPORT'!U15/Y4</f>
        <v>119661.44838997073</v>
      </c>
      <c r="V15" s="15">
        <f t="shared" si="1"/>
        <v>2240.1680030546013</v>
      </c>
      <c r="W15" s="26">
        <f t="shared" si="2"/>
        <v>142063.12842051673</v>
      </c>
      <c r="X15" s="23">
        <f>'WEEKLY COMPETITIVE REPORT'!X15</f>
        <v>21779</v>
      </c>
      <c r="Y15" s="57">
        <f>'WEEKLY COMPETITIVE REPORT'!Y15</f>
        <v>25789</v>
      </c>
    </row>
    <row r="16" spans="1:25" ht="12.75">
      <c r="A16" s="51">
        <v>3</v>
      </c>
      <c r="B16" s="4">
        <f>'WEEKLY COMPETITIVE REPORT'!B16</f>
        <v>4</v>
      </c>
      <c r="C16" s="4" t="str">
        <f>'WEEKLY COMPETITIVE REPORT'!C16</f>
        <v>TOY STORY 3</v>
      </c>
      <c r="D16" s="4" t="str">
        <f>'WEEKLY COMPETITIVE REPORT'!D16</f>
        <v>SVET IGRAC 3</v>
      </c>
      <c r="E16" s="4" t="str">
        <f>'WEEKLY COMPETITIVE REPORT'!E16</f>
        <v>WDI</v>
      </c>
      <c r="F16" s="4" t="str">
        <f>'WEEKLY COMPETITIVE REPORT'!F16</f>
        <v>CENEX</v>
      </c>
      <c r="G16" s="38">
        <f>'WEEKLY COMPETITIVE REPORT'!G16</f>
        <v>4</v>
      </c>
      <c r="H16" s="38">
        <f>'WEEKLY COMPETITIVE REPORT'!H16</f>
        <v>13</v>
      </c>
      <c r="I16" s="15">
        <f>'WEEKLY COMPETITIVE REPORT'!I16/Y4</f>
        <v>12710.958381061475</v>
      </c>
      <c r="J16" s="15">
        <f>'WEEKLY COMPETITIVE REPORT'!J16/Y4</f>
        <v>18983.072419498538</v>
      </c>
      <c r="K16" s="23">
        <f>'WEEKLY COMPETITIVE REPORT'!K16</f>
        <v>2105</v>
      </c>
      <c r="L16" s="23">
        <f>'WEEKLY COMPETITIVE REPORT'!L16</f>
        <v>2973</v>
      </c>
      <c r="M16" s="65">
        <f>'WEEKLY COMPETITIVE REPORT'!M16</f>
        <v>-33.040563191418045</v>
      </c>
      <c r="N16" s="15">
        <f t="shared" si="0"/>
        <v>977.7660293124211</v>
      </c>
      <c r="O16" s="38">
        <f>'WEEKLY COMPETITIVE REPORT'!O16</f>
        <v>13</v>
      </c>
      <c r="P16" s="15">
        <f>'WEEKLY COMPETITIVE REPORT'!P16/Y4</f>
        <v>19395.443553519155</v>
      </c>
      <c r="Q16" s="15">
        <f>'WEEKLY COMPETITIVE REPORT'!Q16/Y4</f>
        <v>32401.680030546013</v>
      </c>
      <c r="R16" s="23">
        <f>'WEEKLY COMPETITIVE REPORT'!R16</f>
        <v>3379</v>
      </c>
      <c r="S16" s="23">
        <f>'WEEKLY COMPETITIVE REPORT'!S16</f>
        <v>5655</v>
      </c>
      <c r="T16" s="65">
        <f>'WEEKLY COMPETITIVE REPORT'!T16</f>
        <v>-40.14062377248801</v>
      </c>
      <c r="U16" s="15">
        <f>'WEEKLY COMPETITIVE REPORT'!U16/Y4</f>
        <v>124637.90250731833</v>
      </c>
      <c r="V16" s="15">
        <f t="shared" si="1"/>
        <v>1491.9571964245504</v>
      </c>
      <c r="W16" s="26">
        <f t="shared" si="2"/>
        <v>144033.34606083747</v>
      </c>
      <c r="X16" s="23">
        <f>'WEEKLY COMPETITIVE REPORT'!X16</f>
        <v>21624</v>
      </c>
      <c r="Y16" s="57">
        <f>'WEEKLY COMPETITIVE REPORT'!Y16</f>
        <v>25003</v>
      </c>
    </row>
    <row r="17" spans="1:25" ht="12.75">
      <c r="A17" s="51">
        <v>4</v>
      </c>
      <c r="B17" s="4">
        <f>'WEEKLY COMPETITIVE REPORT'!B17</f>
        <v>2</v>
      </c>
      <c r="C17" s="4" t="str">
        <f>'WEEKLY COMPETITIVE REPORT'!C17</f>
        <v>THE EXPENDABLES</v>
      </c>
      <c r="D17" s="4" t="str">
        <f>'WEEKLY COMPETITIVE REPORT'!D17</f>
        <v>PLACANCI</v>
      </c>
      <c r="E17" s="4" t="str">
        <f>'WEEKLY COMPETITIVE REPORT'!E17</f>
        <v>INDEP</v>
      </c>
      <c r="F17" s="4" t="str">
        <f>'WEEKLY COMPETITIVE REPORT'!F17</f>
        <v>FIVIA</v>
      </c>
      <c r="G17" s="38">
        <f>'WEEKLY COMPETITIVE REPORT'!G17</f>
        <v>3</v>
      </c>
      <c r="H17" s="38">
        <f>'WEEKLY COMPETITIVE REPORT'!H17</f>
        <v>6</v>
      </c>
      <c r="I17" s="15">
        <f>'WEEKLY COMPETITIVE REPORT'!I17/Y4</f>
        <v>10229.0950744559</v>
      </c>
      <c r="J17" s="15">
        <f>'WEEKLY COMPETITIVE REPORT'!J17/Y4</f>
        <v>21314.751177294133</v>
      </c>
      <c r="K17" s="23">
        <f>'WEEKLY COMPETITIVE REPORT'!K17</f>
        <v>1670</v>
      </c>
      <c r="L17" s="23">
        <f>'WEEKLY COMPETITIVE REPORT'!L17</f>
        <v>3408</v>
      </c>
      <c r="M17" s="65">
        <f>'WEEKLY COMPETITIVE REPORT'!M17</f>
        <v>-52.00931510121215</v>
      </c>
      <c r="N17" s="15">
        <f t="shared" si="0"/>
        <v>1704.8491790759833</v>
      </c>
      <c r="O17" s="38">
        <f>'WEEKLY COMPETITIVE REPORT'!O17</f>
        <v>6</v>
      </c>
      <c r="P17" s="15">
        <f>'WEEKLY COMPETITIVE REPORT'!P17/Y4</f>
        <v>16086.292478045056</v>
      </c>
      <c r="Q17" s="15">
        <f>'WEEKLY COMPETITIVE REPORT'!Q17/Y4</f>
        <v>33245.513554791905</v>
      </c>
      <c r="R17" s="23">
        <f>'WEEKLY COMPETITIVE REPORT'!R17</f>
        <v>2885</v>
      </c>
      <c r="S17" s="23">
        <f>'WEEKLY COMPETITIVE REPORT'!S17</f>
        <v>5850</v>
      </c>
      <c r="T17" s="65">
        <f>'WEEKLY COMPETITIVE REPORT'!T17</f>
        <v>-51.613644194326405</v>
      </c>
      <c r="U17" s="15">
        <f>'WEEKLY COMPETITIVE REPORT'!U17/Y4</f>
        <v>81481.48148148149</v>
      </c>
      <c r="V17" s="15">
        <f t="shared" si="1"/>
        <v>2681.0487463408426</v>
      </c>
      <c r="W17" s="26">
        <f t="shared" si="2"/>
        <v>97567.77395952654</v>
      </c>
      <c r="X17" s="23">
        <f>'WEEKLY COMPETITIVE REPORT'!X17</f>
        <v>14574</v>
      </c>
      <c r="Y17" s="57">
        <f>'WEEKLY COMPETITIVE REPORT'!Y17</f>
        <v>17459</v>
      </c>
    </row>
    <row r="18" spans="1:25" ht="13.5" customHeight="1">
      <c r="A18" s="51">
        <v>5</v>
      </c>
      <c r="B18" s="4">
        <f>'WEEKLY COMPETITIVE REPORT'!B18</f>
        <v>3</v>
      </c>
      <c r="C18" s="4" t="str">
        <f>'WEEKLY COMPETITIVE REPORT'!C18</f>
        <v>MARMADUKE</v>
      </c>
      <c r="D18" s="4" t="str">
        <f>'WEEKLY COMPETITIVE REPORT'!D18</f>
        <v>MARMADUKE</v>
      </c>
      <c r="E18" s="4" t="str">
        <f>'WEEKLY COMPETITIVE REPORT'!E18</f>
        <v>FOX</v>
      </c>
      <c r="F18" s="4" t="str">
        <f>'WEEKLY COMPETITIVE REPORT'!F18</f>
        <v>CF</v>
      </c>
      <c r="G18" s="38">
        <f>'WEEKLY COMPETITIVE REPORT'!G18</f>
        <v>3</v>
      </c>
      <c r="H18" s="38">
        <f>'WEEKLY COMPETITIVE REPORT'!H18</f>
        <v>8</v>
      </c>
      <c r="I18" s="15">
        <f>'WEEKLY COMPETITIVE REPORT'!I18/Y4</f>
        <v>11990.581646939036</v>
      </c>
      <c r="J18" s="15">
        <f>'WEEKLY COMPETITIVE REPORT'!J18/Y4</f>
        <v>18207.96741758941</v>
      </c>
      <c r="K18" s="23">
        <f>'WEEKLY COMPETITIVE REPORT'!K18</f>
        <v>2121</v>
      </c>
      <c r="L18" s="23">
        <f>'WEEKLY COMPETITIVE REPORT'!L18</f>
        <v>3191</v>
      </c>
      <c r="M18" s="65">
        <f>'WEEKLY COMPETITIVE REPORT'!M18</f>
        <v>-34.1465119530267</v>
      </c>
      <c r="N18" s="15">
        <f t="shared" si="0"/>
        <v>1498.8227058673795</v>
      </c>
      <c r="O18" s="38">
        <f>'WEEKLY COMPETITIVE REPORT'!O18</f>
        <v>8</v>
      </c>
      <c r="P18" s="15">
        <f>'WEEKLY COMPETITIVE REPORT'!P18/Y4</f>
        <v>16018.83670612193</v>
      </c>
      <c r="Q18" s="15">
        <f>'WEEKLY COMPETITIVE REPORT'!Q18/Y4</f>
        <v>33213.69479445081</v>
      </c>
      <c r="R18" s="23">
        <f>'WEEKLY COMPETITIVE REPORT'!R18</f>
        <v>3018</v>
      </c>
      <c r="S18" s="23">
        <f>'WEEKLY COMPETITIVE REPORT'!S18</f>
        <v>6421</v>
      </c>
      <c r="T18" s="65">
        <f>'WEEKLY COMPETITIVE REPORT'!T18</f>
        <v>-51.77038626609442</v>
      </c>
      <c r="U18" s="15">
        <f>'WEEKLY COMPETITIVE REPORT'!U18/Y4</f>
        <v>66386.66157566501</v>
      </c>
      <c r="V18" s="15">
        <f t="shared" si="1"/>
        <v>2002.3545882652413</v>
      </c>
      <c r="W18" s="26">
        <f t="shared" si="2"/>
        <v>82405.49828178695</v>
      </c>
      <c r="X18" s="23">
        <f>'WEEKLY COMPETITIVE REPORT'!X18</f>
        <v>12841</v>
      </c>
      <c r="Y18" s="57">
        <f>'WEEKLY COMPETITIVE REPORT'!Y18</f>
        <v>15859</v>
      </c>
    </row>
    <row r="19" spans="1:25" ht="12.75">
      <c r="A19" s="51">
        <v>6</v>
      </c>
      <c r="B19" s="4">
        <f>'WEEKLY COMPETITIVE REPORT'!B19</f>
        <v>6</v>
      </c>
      <c r="C19" s="4" t="str">
        <f>'WEEKLY COMPETITIVE REPORT'!C19</f>
        <v>INCEPTION</v>
      </c>
      <c r="D19" s="4" t="str">
        <f>'WEEKLY COMPETITIVE REPORT'!D19</f>
        <v>IZVOR</v>
      </c>
      <c r="E19" s="4" t="str">
        <f>'WEEKLY COMPETITIVE REPORT'!E19</f>
        <v>WB</v>
      </c>
      <c r="F19" s="4" t="str">
        <f>'WEEKLY COMPETITIVE REPORT'!F19</f>
        <v>Blitz</v>
      </c>
      <c r="G19" s="38">
        <f>'WEEKLY COMPETITIVE REPORT'!G19</f>
        <v>7</v>
      </c>
      <c r="H19" s="38">
        <f>'WEEKLY COMPETITIVE REPORT'!H19</f>
        <v>10</v>
      </c>
      <c r="I19" s="15">
        <f>'WEEKLY COMPETITIVE REPORT'!I19/Y4</f>
        <v>8489.24525900471</v>
      </c>
      <c r="J19" s="15">
        <f>'WEEKLY COMPETITIVE REPORT'!J19/Y4</f>
        <v>12266.768486699759</v>
      </c>
      <c r="K19" s="23">
        <f>'WEEKLY COMPETITIVE REPORT'!K19</f>
        <v>1253</v>
      </c>
      <c r="L19" s="23">
        <f>'WEEKLY COMPETITIVE REPORT'!L19</f>
        <v>1849</v>
      </c>
      <c r="M19" s="65">
        <f>'WEEKLY COMPETITIVE REPORT'!M19</f>
        <v>-30.794770699315208</v>
      </c>
      <c r="N19" s="15">
        <f t="shared" si="0"/>
        <v>848.924525900471</v>
      </c>
      <c r="O19" s="38">
        <f>'WEEKLY COMPETITIVE REPORT'!O19</f>
        <v>10</v>
      </c>
      <c r="P19" s="15">
        <f>'WEEKLY COMPETITIVE REPORT'!P19/Y4</f>
        <v>14388.443426244114</v>
      </c>
      <c r="Q19" s="15">
        <f>'WEEKLY COMPETITIVE REPORT'!Q19/Y4</f>
        <v>21397.479954180988</v>
      </c>
      <c r="R19" s="23">
        <f>'WEEKLY COMPETITIVE REPORT'!R19</f>
        <v>2252</v>
      </c>
      <c r="S19" s="23">
        <f>'WEEKLY COMPETITIVE REPORT'!S19</f>
        <v>3520</v>
      </c>
      <c r="T19" s="65">
        <f>'WEEKLY COMPETITIVE REPORT'!T19</f>
        <v>-32.756364501546514</v>
      </c>
      <c r="U19" s="15">
        <f>'WEEKLY COMPETITIVE REPORT'!U19/Y4</f>
        <v>326783.7597047219</v>
      </c>
      <c r="V19" s="15">
        <f t="shared" si="1"/>
        <v>1438.8443426244114</v>
      </c>
      <c r="W19" s="26">
        <f t="shared" si="2"/>
        <v>341172.20313096605</v>
      </c>
      <c r="X19" s="23">
        <f>'WEEKLY COMPETITIVE REPORT'!X19</f>
        <v>54350</v>
      </c>
      <c r="Y19" s="57">
        <f>'WEEKLY COMPETITIVE REPORT'!Y19</f>
        <v>56602</v>
      </c>
    </row>
    <row r="20" spans="1:25" ht="12.75">
      <c r="A20" s="52">
        <v>7</v>
      </c>
      <c r="B20" s="4" t="str">
        <f>'WEEKLY COMPETITIVE REPORT'!B20</f>
        <v>New</v>
      </c>
      <c r="C20" s="4" t="str">
        <f>'WEEKLY COMPETITIVE REPORT'!C20</f>
        <v>MACHETE</v>
      </c>
      <c r="D20" s="4" t="str">
        <f>'WEEKLY COMPETITIVE REPORT'!D20</f>
        <v>MACETA</v>
      </c>
      <c r="E20" s="4" t="str">
        <f>'WEEKLY COMPETITIVE REPORT'!E20</f>
        <v>INDEP</v>
      </c>
      <c r="F20" s="4" t="str">
        <f>'WEEKLY COMPETITIVE REPORT'!F20</f>
        <v>Cinemania</v>
      </c>
      <c r="G20" s="38">
        <f>'WEEKLY COMPETITIVE REPORT'!G20</f>
        <v>1</v>
      </c>
      <c r="H20" s="38">
        <f>'WEEKLY COMPETITIVE REPORT'!H20</f>
        <v>4</v>
      </c>
      <c r="I20" s="15">
        <f>'WEEKLY COMPETITIVE REPORT'!I20/Y4</f>
        <v>7034.49153620975</v>
      </c>
      <c r="J20" s="15">
        <f>'WEEKLY COMPETITIVE REPORT'!J20/Y4</f>
        <v>0</v>
      </c>
      <c r="K20" s="23">
        <f>'WEEKLY COMPETITIVE REPORT'!K20</f>
        <v>1094</v>
      </c>
      <c r="L20" s="23">
        <f>'WEEKLY COMPETITIVE REPORT'!L20</f>
        <v>0</v>
      </c>
      <c r="M20" s="65">
        <f>'WEEKLY COMPETITIVE REPORT'!M20</f>
        <v>0</v>
      </c>
      <c r="N20" s="15">
        <f t="shared" si="0"/>
        <v>1758.6228840524375</v>
      </c>
      <c r="O20" s="38">
        <f>'WEEKLY COMPETITIVE REPORT'!O20</f>
        <v>4</v>
      </c>
      <c r="P20" s="15">
        <f>'WEEKLY COMPETITIVE REPORT'!P20/Y4</f>
        <v>12738.95889016164</v>
      </c>
      <c r="Q20" s="15">
        <f>'WEEKLY COMPETITIVE REPORT'!Q20/Y4</f>
        <v>0</v>
      </c>
      <c r="R20" s="23">
        <f>'WEEKLY COMPETITIVE REPORT'!R20</f>
        <v>2208</v>
      </c>
      <c r="S20" s="23">
        <f>'WEEKLY COMPETITIVE REPORT'!S20</f>
        <v>0</v>
      </c>
      <c r="T20" s="65">
        <f>'WEEKLY COMPETITIVE REPORT'!T20</f>
        <v>0</v>
      </c>
      <c r="U20" s="15">
        <f>'WEEKLY COMPETITIVE REPORT'!U20/Y4</f>
        <v>0</v>
      </c>
      <c r="V20" s="15">
        <f t="shared" si="1"/>
        <v>3184.73972254041</v>
      </c>
      <c r="W20" s="26">
        <f t="shared" si="2"/>
        <v>12738.95889016164</v>
      </c>
      <c r="X20" s="23">
        <f>'WEEKLY COMPETITIVE REPORT'!X20</f>
        <v>0</v>
      </c>
      <c r="Y20" s="57">
        <f>'WEEKLY COMPETITIVE REPORT'!Y20</f>
        <v>2208</v>
      </c>
    </row>
    <row r="21" spans="1:25" ht="12.75">
      <c r="A21" s="51">
        <v>8</v>
      </c>
      <c r="B21" s="4">
        <f>'WEEKLY COMPETITIVE REPORT'!B21</f>
        <v>5</v>
      </c>
      <c r="C21" s="4" t="str">
        <f>'WEEKLY COMPETITIVE REPORT'!C21</f>
        <v>CATS &amp; DOGS 2</v>
      </c>
      <c r="D21" s="4" t="str">
        <f>'WEEKLY COMPETITIVE REPORT'!D21</f>
        <v>MACKE IN PSI 2</v>
      </c>
      <c r="E21" s="4" t="str">
        <f>'WEEKLY COMPETITIVE REPORT'!E21</f>
        <v>WB</v>
      </c>
      <c r="F21" s="4" t="str">
        <f>'WEEKLY COMPETITIVE REPORT'!F21</f>
        <v>Blitz</v>
      </c>
      <c r="G21" s="38">
        <f>'WEEKLY COMPETITIVE REPORT'!G21</f>
        <v>2</v>
      </c>
      <c r="H21" s="38">
        <f>'WEEKLY COMPETITIVE REPORT'!H21</f>
        <v>11</v>
      </c>
      <c r="I21" s="15">
        <f>'WEEKLY COMPETITIVE REPORT'!I21/Y4</f>
        <v>8107.420134911545</v>
      </c>
      <c r="J21" s="15">
        <f>'WEEKLY COMPETITIVE REPORT'!J21/Y4</f>
        <v>14155.530100547283</v>
      </c>
      <c r="K21" s="23">
        <f>'WEEKLY COMPETITIVE REPORT'!K21</f>
        <v>1182</v>
      </c>
      <c r="L21" s="23">
        <f>'WEEKLY COMPETITIVE REPORT'!L21</f>
        <v>2043</v>
      </c>
      <c r="M21" s="65">
        <f>'WEEKLY COMPETITIVE REPORT'!M21</f>
        <v>-42.72612839417371</v>
      </c>
      <c r="N21" s="15">
        <f aca="true" t="shared" si="3" ref="N21:N33">I21/H21</f>
        <v>737.0381940828677</v>
      </c>
      <c r="O21" s="38">
        <f>'WEEKLY COMPETITIVE REPORT'!O21</f>
        <v>11</v>
      </c>
      <c r="P21" s="15">
        <f>'WEEKLY COMPETITIVE REPORT'!P21/Y4</f>
        <v>10892.198039964363</v>
      </c>
      <c r="Q21" s="15">
        <f>'WEEKLY COMPETITIVE REPORT'!Q21/Y4</f>
        <v>27272.49586356116</v>
      </c>
      <c r="R21" s="23">
        <f>'WEEKLY COMPETITIVE REPORT'!R21</f>
        <v>1712</v>
      </c>
      <c r="S21" s="23">
        <f>'WEEKLY COMPETITIVE REPORT'!S21</f>
        <v>4389</v>
      </c>
      <c r="T21" s="65">
        <f>'WEEKLY COMPETITIVE REPORT'!T21</f>
        <v>-60.06160164271047</v>
      </c>
      <c r="U21" s="15">
        <f>'WEEKLY COMPETITIVE REPORT'!U21/Y4</f>
        <v>29787.450680921473</v>
      </c>
      <c r="V21" s="15">
        <f aca="true" t="shared" si="4" ref="V21:V33">P21/O21</f>
        <v>990.1998218149421</v>
      </c>
      <c r="W21" s="26">
        <f aca="true" t="shared" si="5" ref="W21:W33">P21+U21</f>
        <v>40679.64872088584</v>
      </c>
      <c r="X21" s="23">
        <f>'WEEKLY COMPETITIVE REPORT'!X21</f>
        <v>4767</v>
      </c>
      <c r="Y21" s="57">
        <f>'WEEKLY COMPETITIVE REPORT'!Y21</f>
        <v>6479</v>
      </c>
    </row>
    <row r="22" spans="1:25" ht="12.75">
      <c r="A22" s="51">
        <v>9</v>
      </c>
      <c r="B22" s="4">
        <f>'WEEKLY COMPETITIVE REPORT'!B22</f>
        <v>7</v>
      </c>
      <c r="C22" s="4" t="str">
        <f>'WEEKLY COMPETITIVE REPORT'!C22</f>
        <v>GET HIM TO THE GREEK</v>
      </c>
      <c r="D22" s="4" t="str">
        <f>'WEEKLY COMPETITIVE REPORT'!D22</f>
        <v>SUPERŽUR</v>
      </c>
      <c r="E22" s="4" t="str">
        <f>'WEEKLY COMPETITIVE REPORT'!E22</f>
        <v>UNI</v>
      </c>
      <c r="F22" s="4" t="str">
        <f>'WEEKLY COMPETITIVE REPORT'!F22</f>
        <v>Karantanija</v>
      </c>
      <c r="G22" s="38">
        <f>'WEEKLY COMPETITIVE REPORT'!G22</f>
        <v>5</v>
      </c>
      <c r="H22" s="38">
        <f>'WEEKLY COMPETITIVE REPORT'!H22</f>
        <v>9</v>
      </c>
      <c r="I22" s="15">
        <f>'WEEKLY COMPETITIVE REPORT'!I22/Y4</f>
        <v>6834.66972126766</v>
      </c>
      <c r="J22" s="15">
        <f>'WEEKLY COMPETITIVE REPORT'!J22/Y4</f>
        <v>11550.210003818253</v>
      </c>
      <c r="K22" s="23">
        <f>'WEEKLY COMPETITIVE REPORT'!K22</f>
        <v>1133</v>
      </c>
      <c r="L22" s="23">
        <f>'WEEKLY COMPETITIVE REPORT'!L22</f>
        <v>1947</v>
      </c>
      <c r="M22" s="65">
        <f>'WEEKLY COMPETITIVE REPORT'!M22</f>
        <v>-40.82644628099173</v>
      </c>
      <c r="N22" s="15">
        <f t="shared" si="3"/>
        <v>759.4077468075178</v>
      </c>
      <c r="O22" s="38">
        <f>'WEEKLY COMPETITIVE REPORT'!O22</f>
        <v>9</v>
      </c>
      <c r="P22" s="15">
        <f>'WEEKLY COMPETITIVE REPORT'!P22/Y4</f>
        <v>9843.451699121802</v>
      </c>
      <c r="Q22" s="15">
        <f>'WEEKLY COMPETITIVE REPORT'!Q22/Y4</f>
        <v>19889.270714012982</v>
      </c>
      <c r="R22" s="23">
        <f>'WEEKLY COMPETITIVE REPORT'!R22</f>
        <v>1761</v>
      </c>
      <c r="S22" s="23">
        <f>'WEEKLY COMPETITIVE REPORT'!S22</f>
        <v>3761</v>
      </c>
      <c r="T22" s="65">
        <f>'WEEKLY COMPETITIVE REPORT'!T22</f>
        <v>-50.50873488193511</v>
      </c>
      <c r="U22" s="15">
        <f>'WEEKLY COMPETITIVE REPORT'!U22/Y4</f>
        <v>117488.86343388063</v>
      </c>
      <c r="V22" s="15">
        <f t="shared" si="4"/>
        <v>1093.716855457978</v>
      </c>
      <c r="W22" s="26">
        <f t="shared" si="5"/>
        <v>127332.31513300243</v>
      </c>
      <c r="X22" s="23">
        <f>'WEEKLY COMPETITIVE REPORT'!X22</f>
        <v>22008</v>
      </c>
      <c r="Y22" s="57">
        <f>'WEEKLY COMPETITIVE REPORT'!Y22</f>
        <v>23769</v>
      </c>
    </row>
    <row r="23" spans="1:25" ht="12.75">
      <c r="A23" s="51">
        <v>10</v>
      </c>
      <c r="B23" s="4">
        <f>'WEEKLY COMPETITIVE REPORT'!B23</f>
        <v>10</v>
      </c>
      <c r="C23" s="4" t="str">
        <f>'WEEKLY COMPETITIVE REPORT'!C23</f>
        <v>THE KINGS OF MYKONOS</v>
      </c>
      <c r="D23" s="4" t="str">
        <f>'WEEKLY COMPETITIVE REPORT'!D23</f>
        <v>CARJA MIKONOSA</v>
      </c>
      <c r="E23" s="4" t="str">
        <f>'WEEKLY COMPETITIVE REPORT'!E23</f>
        <v>INDEP</v>
      </c>
      <c r="F23" s="4" t="str">
        <f>'WEEKLY COMPETITIVE REPORT'!F23</f>
        <v>Kolosej</v>
      </c>
      <c r="G23" s="38">
        <f>'WEEKLY COMPETITIVE REPORT'!G23</f>
        <v>2</v>
      </c>
      <c r="H23" s="38">
        <f>'WEEKLY COMPETITIVE REPORT'!H23</f>
        <v>3</v>
      </c>
      <c r="I23" s="15">
        <f>'WEEKLY COMPETITIVE REPORT'!I23/Y4</f>
        <v>5222.094947180858</v>
      </c>
      <c r="J23" s="15">
        <f>'WEEKLY COMPETITIVE REPORT'!J23/Y4</f>
        <v>7294.132620593102</v>
      </c>
      <c r="K23" s="23">
        <f>'WEEKLY COMPETITIVE REPORT'!K23</f>
        <v>801</v>
      </c>
      <c r="L23" s="23">
        <f>'WEEKLY COMPETITIVE REPORT'!L23</f>
        <v>1141</v>
      </c>
      <c r="M23" s="65">
        <f>'WEEKLY COMPETITIVE REPORT'!M23</f>
        <v>-28.406909788867566</v>
      </c>
      <c r="N23" s="15">
        <f t="shared" si="3"/>
        <v>1740.6983157269526</v>
      </c>
      <c r="O23" s="38">
        <f>'WEEKLY COMPETITIVE REPORT'!O23</f>
        <v>3</v>
      </c>
      <c r="P23" s="15">
        <f>'WEEKLY COMPETITIVE REPORT'!P23/Y4</f>
        <v>7683.594247168131</v>
      </c>
      <c r="Q23" s="15">
        <f>'WEEKLY COMPETITIVE REPORT'!Q23/Y4</f>
        <v>12017.309405625558</v>
      </c>
      <c r="R23" s="23">
        <f>'WEEKLY COMPETITIVE REPORT'!R23</f>
        <v>1259</v>
      </c>
      <c r="S23" s="23">
        <f>'WEEKLY COMPETITIVE REPORT'!S23</f>
        <v>2094</v>
      </c>
      <c r="T23" s="65">
        <f>'WEEKLY COMPETITIVE REPORT'!T23</f>
        <v>-36.06227494174963</v>
      </c>
      <c r="U23" s="15">
        <f>'WEEKLY COMPETITIVE REPORT'!U23/Y4</f>
        <v>12433.498790887108</v>
      </c>
      <c r="V23" s="15">
        <f t="shared" si="4"/>
        <v>2561.198082389377</v>
      </c>
      <c r="W23" s="26">
        <f t="shared" si="5"/>
        <v>20117.093038055238</v>
      </c>
      <c r="X23" s="23">
        <f>'WEEKLY COMPETITIVE REPORT'!X23</f>
        <v>2295</v>
      </c>
      <c r="Y23" s="57">
        <f>'WEEKLY COMPETITIVE REPORT'!Y23</f>
        <v>3554</v>
      </c>
    </row>
    <row r="24" spans="1:25" ht="12.75">
      <c r="A24" s="51">
        <v>11</v>
      </c>
      <c r="B24" s="4">
        <f>'WEEKLY COMPETITIVE REPORT'!B24</f>
        <v>8</v>
      </c>
      <c r="C24" s="4" t="str">
        <f>'WEEKLY COMPETITIVE REPORT'!C24</f>
        <v>KNIGHT &amp; DAY</v>
      </c>
      <c r="D24" s="4" t="str">
        <f>'WEEKLY COMPETITIVE REPORT'!D24</f>
        <v>KOT NOČ IN DAN</v>
      </c>
      <c r="E24" s="4" t="str">
        <f>'WEEKLY COMPETITIVE REPORT'!E24</f>
        <v>FOX</v>
      </c>
      <c r="F24" s="4" t="str">
        <f>'WEEKLY COMPETITIVE REPORT'!F24</f>
        <v>CF</v>
      </c>
      <c r="G24" s="38">
        <f>'WEEKLY COMPETITIVE REPORT'!G24</f>
        <v>6</v>
      </c>
      <c r="H24" s="38">
        <f>'WEEKLY COMPETITIVE REPORT'!H24</f>
        <v>12</v>
      </c>
      <c r="I24" s="15">
        <f>'WEEKLY COMPETITIVE REPORT'!I24/Y4</f>
        <v>4268.804887361589</v>
      </c>
      <c r="J24" s="15">
        <f>'WEEKLY COMPETITIVE REPORT'!J24/Y4</f>
        <v>9625.811378388698</v>
      </c>
      <c r="K24" s="23">
        <f>'WEEKLY COMPETITIVE REPORT'!K24</f>
        <v>691</v>
      </c>
      <c r="L24" s="23">
        <f>'WEEKLY COMPETITIVE REPORT'!L24</f>
        <v>1592</v>
      </c>
      <c r="M24" s="65">
        <f>'WEEKLY COMPETITIVE REPORT'!M24</f>
        <v>-55.65251884172947</v>
      </c>
      <c r="N24" s="15">
        <f t="shared" si="3"/>
        <v>355.7337406134657</v>
      </c>
      <c r="O24" s="38">
        <f>'WEEKLY COMPETITIVE REPORT'!O24</f>
        <v>12</v>
      </c>
      <c r="P24" s="15">
        <f>'WEEKLY COMPETITIVE REPORT'!P24/Y4</f>
        <v>6429.935089728904</v>
      </c>
      <c r="Q24" s="15">
        <f>'WEEKLY COMPETITIVE REPORT'!Q24/Y4</f>
        <v>15656.102838233423</v>
      </c>
      <c r="R24" s="23">
        <f>'WEEKLY COMPETITIVE REPORT'!R24</f>
        <v>1120</v>
      </c>
      <c r="S24" s="23">
        <f>'WEEKLY COMPETITIVE REPORT'!S24</f>
        <v>2859</v>
      </c>
      <c r="T24" s="65">
        <f>'WEEKLY COMPETITIVE REPORT'!T24</f>
        <v>-58.930168279001705</v>
      </c>
      <c r="U24" s="15">
        <f>'WEEKLY COMPETITIVE REPORT'!U24/Y4</f>
        <v>214259.89563446608</v>
      </c>
      <c r="V24" s="15">
        <f t="shared" si="4"/>
        <v>535.8279241440754</v>
      </c>
      <c r="W24" s="26">
        <f t="shared" si="5"/>
        <v>220689.830724195</v>
      </c>
      <c r="X24" s="23">
        <f>'WEEKLY COMPETITIVE REPORT'!X24</f>
        <v>38920</v>
      </c>
      <c r="Y24" s="57">
        <f>'WEEKLY COMPETITIVE REPORT'!Y24</f>
        <v>40040</v>
      </c>
    </row>
    <row r="25" spans="1:25" ht="12.75">
      <c r="A25" s="51">
        <v>12</v>
      </c>
      <c r="B25" s="4">
        <f>'WEEKLY COMPETITIVE REPORT'!B25</f>
        <v>9</v>
      </c>
      <c r="C25" s="4" t="str">
        <f>'WEEKLY COMPETITIVE REPORT'!C25</f>
        <v>THE LAST AIRBENDER</v>
      </c>
      <c r="D25" s="4" t="str">
        <f>'WEEKLY COMPETITIVE REPORT'!D25</f>
        <v>ZADNJI GOSPODAR VETRA</v>
      </c>
      <c r="E25" s="4" t="str">
        <f>'WEEKLY COMPETITIVE REPORT'!E25</f>
        <v>PAR</v>
      </c>
      <c r="F25" s="4" t="str">
        <f>'WEEKLY COMPETITIVE REPORT'!F25</f>
        <v>Karantanija</v>
      </c>
      <c r="G25" s="38">
        <f>'WEEKLY COMPETITIVE REPORT'!G25</f>
        <v>5</v>
      </c>
      <c r="H25" s="38">
        <f>'WEEKLY COMPETITIVE REPORT'!H25</f>
        <v>17</v>
      </c>
      <c r="I25" s="15">
        <f>'WEEKLY COMPETITIVE REPORT'!I25/Y4</f>
        <v>4331.169657630139</v>
      </c>
      <c r="J25" s="15">
        <f>'WEEKLY COMPETITIVE REPORT'!J25/Y4</f>
        <v>8897.798141784397</v>
      </c>
      <c r="K25" s="23">
        <f>'WEEKLY COMPETITIVE REPORT'!K25</f>
        <v>596</v>
      </c>
      <c r="L25" s="23">
        <f>'WEEKLY COMPETITIVE REPORT'!L25</f>
        <v>1295</v>
      </c>
      <c r="M25" s="65">
        <f>'WEEKLY COMPETITIVE REPORT'!M25</f>
        <v>-51.323129738234876</v>
      </c>
      <c r="N25" s="15">
        <f t="shared" si="3"/>
        <v>254.77468574294937</v>
      </c>
      <c r="O25" s="38">
        <f>'WEEKLY COMPETITIVE REPORT'!O25</f>
        <v>17</v>
      </c>
      <c r="P25" s="15">
        <f>'WEEKLY COMPETITIVE REPORT'!P25/Y4</f>
        <v>6200.8400152730055</v>
      </c>
      <c r="Q25" s="15">
        <f>'WEEKLY COMPETITIVE REPORT'!Q25/Y4</f>
        <v>15112.638411607484</v>
      </c>
      <c r="R25" s="23">
        <f>'WEEKLY COMPETITIVE REPORT'!R25</f>
        <v>924</v>
      </c>
      <c r="S25" s="23">
        <f>'WEEKLY COMPETITIVE REPORT'!S25</f>
        <v>2458</v>
      </c>
      <c r="T25" s="65">
        <f>'WEEKLY COMPETITIVE REPORT'!T25</f>
        <v>-58.969176351692774</v>
      </c>
      <c r="U25" s="15">
        <f>'WEEKLY COMPETITIVE REPORT'!U25/Y4</f>
        <v>167931.7805778287</v>
      </c>
      <c r="V25" s="15">
        <f t="shared" si="4"/>
        <v>364.75529501605916</v>
      </c>
      <c r="W25" s="26">
        <f t="shared" si="5"/>
        <v>174132.62059310172</v>
      </c>
      <c r="X25" s="23">
        <f>'WEEKLY COMPETITIVE REPORT'!X25</f>
        <v>26924</v>
      </c>
      <c r="Y25" s="57">
        <f>'WEEKLY COMPETITIVE REPORT'!Y25</f>
        <v>27848</v>
      </c>
    </row>
    <row r="26" spans="1:25" ht="12.75" customHeight="1">
      <c r="A26" s="51">
        <v>13</v>
      </c>
      <c r="B26" s="4">
        <f>'WEEKLY COMPETITIVE REPORT'!B26</f>
        <v>13</v>
      </c>
      <c r="C26" s="4" t="str">
        <f>'WEEKLY COMPETITIVE REPORT'!C26</f>
        <v>MOTHER AND CHILD</v>
      </c>
      <c r="D26" s="4" t="str">
        <f>'WEEKLY COMPETITIVE REPORT'!D26</f>
        <v>MATI IN HCI</v>
      </c>
      <c r="E26" s="4" t="str">
        <f>'WEEKLY COMPETITIVE REPORT'!E26</f>
        <v>INDEP</v>
      </c>
      <c r="F26" s="4" t="str">
        <f>'WEEKLY COMPETITIVE REPORT'!F26</f>
        <v>Karantanija</v>
      </c>
      <c r="G26" s="38">
        <f>'WEEKLY COMPETITIVE REPORT'!G26</f>
        <v>2</v>
      </c>
      <c r="H26" s="38">
        <f>'WEEKLY COMPETITIVE REPORT'!H26</f>
        <v>5</v>
      </c>
      <c r="I26" s="15">
        <f>'WEEKLY COMPETITIVE REPORT'!I26/Y4</f>
        <v>2534.046073564974</v>
      </c>
      <c r="J26" s="15">
        <f>'WEEKLY COMPETITIVE REPORT'!J26/Y4</f>
        <v>4154.257350133639</v>
      </c>
      <c r="K26" s="23">
        <f>'WEEKLY COMPETITIVE REPORT'!K26</f>
        <v>391</v>
      </c>
      <c r="L26" s="23">
        <f>'WEEKLY COMPETITIVE REPORT'!L26</f>
        <v>617</v>
      </c>
      <c r="M26" s="65">
        <f>'WEEKLY COMPETITIVE REPORT'!M26</f>
        <v>-39.00122549019608</v>
      </c>
      <c r="N26" s="15">
        <f t="shared" si="3"/>
        <v>506.8092147129948</v>
      </c>
      <c r="O26" s="38">
        <f>'WEEKLY COMPETITIVE REPORT'!O26</f>
        <v>5</v>
      </c>
      <c r="P26" s="15">
        <f>'WEEKLY COMPETITIVE REPORT'!P26/Y4</f>
        <v>5009.54562810233</v>
      </c>
      <c r="Q26" s="15">
        <f>'WEEKLY COMPETITIVE REPORT'!Q26/Y4</f>
        <v>6965.76301387298</v>
      </c>
      <c r="R26" s="23">
        <f>'WEEKLY COMPETITIVE REPORT'!R26</f>
        <v>900</v>
      </c>
      <c r="S26" s="23">
        <f>'WEEKLY COMPETITIVE REPORT'!S26</f>
        <v>1175</v>
      </c>
      <c r="T26" s="65">
        <f>'WEEKLY COMPETITIVE REPORT'!T26</f>
        <v>-28.08331810707108</v>
      </c>
      <c r="U26" s="15">
        <f>'WEEKLY COMPETITIVE REPORT'!U26/Y4</f>
        <v>11452.208221967672</v>
      </c>
      <c r="V26" s="15">
        <f t="shared" si="4"/>
        <v>1001.9091256204659</v>
      </c>
      <c r="W26" s="26">
        <f t="shared" si="5"/>
        <v>16461.753850070003</v>
      </c>
      <c r="X26" s="23">
        <f>'WEEKLY COMPETITIVE REPORT'!X26</f>
        <v>2017</v>
      </c>
      <c r="Y26" s="57">
        <f>'WEEKLY COMPETITIVE REPORT'!Y26</f>
        <v>2917</v>
      </c>
    </row>
    <row r="27" spans="1:25" ht="12.75" customHeight="1">
      <c r="A27" s="51">
        <v>14</v>
      </c>
      <c r="B27" s="4">
        <f>'WEEKLY COMPETITIVE REPORT'!B27</f>
        <v>11</v>
      </c>
      <c r="C27" s="4" t="str">
        <f>'WEEKLY COMPETITIVE REPORT'!C27</f>
        <v>GROWN UPS</v>
      </c>
      <c r="D27" s="4" t="str">
        <f>'WEEKLY COMPETITIVE REPORT'!D27</f>
        <v>ODRASLI</v>
      </c>
      <c r="E27" s="4" t="str">
        <f>'WEEKLY COMPETITIVE REPORT'!E27</f>
        <v>SONY</v>
      </c>
      <c r="F27" s="4" t="str">
        <f>'WEEKLY COMPETITIVE REPORT'!F27</f>
        <v>CF</v>
      </c>
      <c r="G27" s="38">
        <f>'WEEKLY COMPETITIVE REPORT'!G27</f>
        <v>8</v>
      </c>
      <c r="H27" s="38">
        <f>'WEEKLY COMPETITIVE REPORT'!H27</f>
        <v>7</v>
      </c>
      <c r="I27" s="15">
        <f>'WEEKLY COMPETITIVE REPORT'!I27/Y4</f>
        <v>2577.319587628866</v>
      </c>
      <c r="J27" s="15">
        <f>'WEEKLY COMPETITIVE REPORT'!J27/Y17</f>
        <v>0.28581247494129103</v>
      </c>
      <c r="K27" s="23">
        <f>'WEEKLY COMPETITIVE REPORT'!K27</f>
        <v>417</v>
      </c>
      <c r="L27" s="23">
        <f>'WEEKLY COMPETITIVE REPORT'!L27</f>
        <v>1097</v>
      </c>
      <c r="M27" s="65">
        <f>'WEEKLY COMPETITIVE REPORT'!M27</f>
        <v>-59.4188376753507</v>
      </c>
      <c r="N27" s="15">
        <f t="shared" si="3"/>
        <v>368.1885125184094</v>
      </c>
      <c r="O27" s="38">
        <f>'WEEKLY COMPETITIVE REPORT'!O27</f>
        <v>7</v>
      </c>
      <c r="P27" s="15">
        <f>'WEEKLY COMPETITIVE REPORT'!P27/Y4</f>
        <v>3701.158202876416</v>
      </c>
      <c r="Q27" s="15">
        <f>'WEEKLY COMPETITIVE REPORT'!Q27/Y17</f>
        <v>0.4669797812016725</v>
      </c>
      <c r="R27" s="23">
        <f>'WEEKLY COMPETITIVE REPORT'!R27</f>
        <v>630</v>
      </c>
      <c r="S27" s="23">
        <f>'WEEKLY COMPETITIVE REPORT'!S27</f>
        <v>1956</v>
      </c>
      <c r="T27" s="65">
        <f>'WEEKLY COMPETITIVE REPORT'!T27</f>
        <v>-64.3321476757022</v>
      </c>
      <c r="U27" s="15">
        <f>'WEEKLY COMPETITIVE REPORT'!U27/Y17</f>
        <v>11.067529640872902</v>
      </c>
      <c r="V27" s="15">
        <f t="shared" si="4"/>
        <v>528.7368861252023</v>
      </c>
      <c r="W27" s="26">
        <f t="shared" si="5"/>
        <v>3712.225732517289</v>
      </c>
      <c r="X27" s="23">
        <f>'WEEKLY COMPETITIVE REPORT'!X27</f>
        <v>45542</v>
      </c>
      <c r="Y27" s="57">
        <f>'WEEKLY COMPETITIVE REPORT'!Y27</f>
        <v>46172</v>
      </c>
    </row>
    <row r="28" spans="1:25" ht="12.75">
      <c r="A28" s="51">
        <v>15</v>
      </c>
      <c r="B28" s="4">
        <f>'WEEKLY COMPETITIVE REPORT'!B28</f>
        <v>12</v>
      </c>
      <c r="C28" s="4" t="str">
        <f>'WEEKLY COMPETITIVE REPORT'!C28</f>
        <v>A-TEAM</v>
      </c>
      <c r="D28" s="4" t="str">
        <f>'WEEKLY COMPETITIVE REPORT'!D28</f>
        <v>A-EKIPA</v>
      </c>
      <c r="E28" s="4" t="str">
        <f>'WEEKLY COMPETITIVE REPORT'!E28</f>
        <v>FOX</v>
      </c>
      <c r="F28" s="4" t="str">
        <f>'WEEKLY COMPETITIVE REPORT'!F28</f>
        <v>CF</v>
      </c>
      <c r="G28" s="38">
        <f>'WEEKLY COMPETITIVE REPORT'!G28</f>
        <v>4</v>
      </c>
      <c r="H28" s="38">
        <f>'WEEKLY COMPETITIVE REPORT'!H28</f>
        <v>7</v>
      </c>
      <c r="I28" s="15">
        <f>'WEEKLY COMPETITIVE REPORT'!I28/Y4</f>
        <v>2490.772559501082</v>
      </c>
      <c r="J28" s="15">
        <f>'WEEKLY COMPETITIVE REPORT'!J28/Y17</f>
        <v>0.2769345323328942</v>
      </c>
      <c r="K28" s="23">
        <f>'WEEKLY COMPETITIVE REPORT'!K28</f>
        <v>413</v>
      </c>
      <c r="L28" s="23">
        <f>'WEEKLY COMPETITIVE REPORT'!L28</f>
        <v>985</v>
      </c>
      <c r="M28" s="65">
        <f>'WEEKLY COMPETITIVE REPORT'!M28</f>
        <v>-59.52430196483971</v>
      </c>
      <c r="N28" s="15">
        <f t="shared" si="3"/>
        <v>355.82465135729745</v>
      </c>
      <c r="O28" s="38">
        <f>'WEEKLY COMPETITIVE REPORT'!O28</f>
        <v>7</v>
      </c>
      <c r="P28" s="15">
        <f>'WEEKLY COMPETITIVE REPORT'!P28/Y4</f>
        <v>3684.6124474990456</v>
      </c>
      <c r="Q28" s="15">
        <f>'WEEKLY COMPETITIVE REPORT'!Q28/Y17</f>
        <v>0.45529526318804053</v>
      </c>
      <c r="R28" s="23">
        <f>'WEEKLY COMPETITIVE REPORT'!R28</f>
        <v>662</v>
      </c>
      <c r="S28" s="23">
        <f>'WEEKLY COMPETITIVE REPORT'!S28</f>
        <v>1855</v>
      </c>
      <c r="T28" s="65">
        <f>'WEEKLY COMPETITIVE REPORT'!T28</f>
        <v>-63.580324569128194</v>
      </c>
      <c r="U28" s="15">
        <f>'WEEKLY COMPETITIVE REPORT'!U28/Y17</f>
        <v>2.251904461882124</v>
      </c>
      <c r="V28" s="15">
        <f t="shared" si="4"/>
        <v>526.373206785578</v>
      </c>
      <c r="W28" s="26">
        <f t="shared" si="5"/>
        <v>3686.8643519609277</v>
      </c>
      <c r="X28" s="23">
        <f>'WEEKLY COMPETITIVE REPORT'!X28</f>
        <v>9119</v>
      </c>
      <c r="Y28" s="57">
        <f>'WEEKLY COMPETITIVE REPORT'!Y28</f>
        <v>9781</v>
      </c>
    </row>
    <row r="29" spans="1:25" ht="12.75">
      <c r="A29" s="51">
        <v>16</v>
      </c>
      <c r="B29" s="4">
        <f>'WEEKLY COMPETITIVE REPORT'!B29</f>
        <v>15</v>
      </c>
      <c r="C29" s="4" t="str">
        <f>'WEEKLY COMPETITIVE REPORT'!C29</f>
        <v>GHOST WRITER</v>
      </c>
      <c r="D29" s="4" t="str">
        <f>'WEEKLY COMPETITIVE REPORT'!D29</f>
        <v>PISATELJ V SENCI</v>
      </c>
      <c r="E29" s="4" t="str">
        <f>'WEEKLY COMPETITIVE REPORT'!E29</f>
        <v>INDEP</v>
      </c>
      <c r="F29" s="4" t="str">
        <f>'WEEKLY COMPETITIVE REPORT'!F29</f>
        <v>CF</v>
      </c>
      <c r="G29" s="38">
        <f>'WEEKLY COMPETITIVE REPORT'!G29</f>
        <v>8</v>
      </c>
      <c r="H29" s="38">
        <f>'WEEKLY COMPETITIVE REPORT'!H29</f>
        <v>1</v>
      </c>
      <c r="I29" s="15">
        <f>'WEEKLY COMPETITIVE REPORT'!I29/Y4</f>
        <v>589.2834415171185</v>
      </c>
      <c r="J29" s="15">
        <f>'WEEKLY COMPETITIVE REPORT'!J29/Y17</f>
        <v>0.03596998682627871</v>
      </c>
      <c r="K29" s="23">
        <f>'WEEKLY COMPETITIVE REPORT'!K29</f>
        <v>81</v>
      </c>
      <c r="L29" s="23">
        <f>'WEEKLY COMPETITIVE REPORT'!L29</f>
        <v>108</v>
      </c>
      <c r="M29" s="65">
        <f>'WEEKLY COMPETITIVE REPORT'!M29</f>
        <v>-26.273885350318466</v>
      </c>
      <c r="N29" s="15">
        <f t="shared" si="3"/>
        <v>589.2834415171185</v>
      </c>
      <c r="O29" s="38">
        <f>'WEEKLY COMPETITIVE REPORT'!O29</f>
        <v>1</v>
      </c>
      <c r="P29" s="15">
        <f>'WEEKLY COMPETITIVE REPORT'!P29/Y4</f>
        <v>1246.0226549573629</v>
      </c>
      <c r="Q29" s="15">
        <f>'WEEKLY COMPETITIVE REPORT'!Q29/Y17</f>
        <v>0.057849819577295375</v>
      </c>
      <c r="R29" s="23">
        <f>'WEEKLY COMPETITIVE REPORT'!R29</f>
        <v>182</v>
      </c>
      <c r="S29" s="23">
        <f>'WEEKLY COMPETITIVE REPORT'!S29</f>
        <v>196</v>
      </c>
      <c r="T29" s="65">
        <f>'WEEKLY COMPETITIVE REPORT'!T29</f>
        <v>-3.069306930693074</v>
      </c>
      <c r="U29" s="15">
        <f>'WEEKLY COMPETITIVE REPORT'!U29/Y4</f>
        <v>26758.304696449028</v>
      </c>
      <c r="V29" s="15">
        <f t="shared" si="4"/>
        <v>1246.0226549573629</v>
      </c>
      <c r="W29" s="26">
        <f t="shared" si="5"/>
        <v>28004.32735140639</v>
      </c>
      <c r="X29" s="23">
        <f>'WEEKLY COMPETITIVE REPORT'!X29</f>
        <v>3920</v>
      </c>
      <c r="Y29" s="57">
        <f>'WEEKLY COMPETITIVE REPORT'!Y29</f>
        <v>4102</v>
      </c>
    </row>
    <row r="30" spans="1:25" ht="12.75">
      <c r="A30" s="52">
        <v>17</v>
      </c>
      <c r="B30" s="4">
        <f>'WEEKLY COMPETITIVE REPORT'!B30</f>
        <v>14</v>
      </c>
      <c r="C30" s="4" t="str">
        <f>'WEEKLY COMPETITIVE REPORT'!C30</f>
        <v>THE TWILIGHT SAGA: ECLIPSE</v>
      </c>
      <c r="D30" s="4" t="str">
        <f>'WEEKLY COMPETITIVE REPORT'!D30</f>
        <v>MRK</v>
      </c>
      <c r="E30" s="4" t="str">
        <f>'WEEKLY COMPETITIVE REPORT'!E30</f>
        <v>INDEP</v>
      </c>
      <c r="F30" s="4" t="str">
        <f>'WEEKLY COMPETITIVE REPORT'!F30</f>
        <v>Blitz</v>
      </c>
      <c r="G30" s="38">
        <f>'WEEKLY COMPETITIVE REPORT'!G30</f>
        <v>10</v>
      </c>
      <c r="H30" s="38">
        <f>'WEEKLY COMPETITIVE REPORT'!H30</f>
        <v>13</v>
      </c>
      <c r="I30" s="15">
        <f>'WEEKLY COMPETITIVE REPORT'!I30/Y4</f>
        <v>176.91230749649995</v>
      </c>
      <c r="J30" s="15">
        <f>'WEEKLY COMPETITIVE REPORT'!J30/Y17</f>
        <v>0.07050804742539664</v>
      </c>
      <c r="K30" s="23">
        <f>'WEEKLY COMPETITIVE REPORT'!K30</f>
        <v>33</v>
      </c>
      <c r="L30" s="23">
        <f>'WEEKLY COMPETITIVE REPORT'!L30</f>
        <v>301</v>
      </c>
      <c r="M30" s="65">
        <f>'WEEKLY COMPETITIVE REPORT'!M30</f>
        <v>-88.70836718115353</v>
      </c>
      <c r="N30" s="15">
        <f t="shared" si="3"/>
        <v>13.608639038192305</v>
      </c>
      <c r="O30" s="38">
        <f>'WEEKLY COMPETITIVE REPORT'!O30</f>
        <v>13</v>
      </c>
      <c r="P30" s="15">
        <f>'WEEKLY COMPETITIVE REPORT'!P30/Y4</f>
        <v>297.823596792669</v>
      </c>
      <c r="Q30" s="15">
        <f>'WEEKLY COMPETITIVE REPORT'!Q30/Y17</f>
        <v>0.10813906867518186</v>
      </c>
      <c r="R30" s="23">
        <f>'WEEKLY COMPETITIVE REPORT'!R30</f>
        <v>58</v>
      </c>
      <c r="S30" s="23">
        <f>'WEEKLY COMPETITIVE REPORT'!S30</f>
        <v>447</v>
      </c>
      <c r="T30" s="65">
        <f>'WEEKLY COMPETITIVE REPORT'!T30</f>
        <v>-87.60593220338983</v>
      </c>
      <c r="U30" s="15">
        <f>'WEEKLY COMPETITIVE REPORT'!U30/Y4</f>
        <v>322147.12994781724</v>
      </c>
      <c r="V30" s="15">
        <f t="shared" si="4"/>
        <v>22.90950744558992</v>
      </c>
      <c r="W30" s="26">
        <f t="shared" si="5"/>
        <v>322444.9535446099</v>
      </c>
      <c r="X30" s="23">
        <f>'WEEKLY COMPETITIVE REPORT'!X30</f>
        <v>57985</v>
      </c>
      <c r="Y30" s="57">
        <f>'WEEKLY COMPETITIVE REPORT'!Y30</f>
        <v>58043</v>
      </c>
    </row>
    <row r="31" spans="1:25" ht="12.75">
      <c r="A31" s="51">
        <v>18</v>
      </c>
      <c r="B31" s="4">
        <f>'WEEKLY COMPETITIVE REPORT'!B31</f>
        <v>17</v>
      </c>
      <c r="C31" s="4" t="str">
        <f>'WEEKLY COMPETITIVE REPORT'!C31</f>
        <v>A NIGHTMARE ON ELM STREET</v>
      </c>
      <c r="D31" s="4" t="str">
        <f>'WEEKLY COMPETITIVE REPORT'!D31</f>
        <v>MORA V ULICI BRESTOV</v>
      </c>
      <c r="E31" s="4" t="str">
        <f>'WEEKLY COMPETITIVE REPORT'!E31</f>
        <v>WB</v>
      </c>
      <c r="F31" s="4" t="str">
        <f>'WEEKLY COMPETITIVE REPORT'!F31</f>
        <v>Blitz</v>
      </c>
      <c r="G31" s="38">
        <f>'WEEKLY COMPETITIVE REPORT'!G31</f>
        <v>11</v>
      </c>
      <c r="H31" s="38">
        <f>'WEEKLY COMPETITIVE REPORT'!H31</f>
        <v>6</v>
      </c>
      <c r="I31" s="15">
        <f>'WEEKLY COMPETITIVE REPORT'!I31/Y4</f>
        <v>143.82079674175895</v>
      </c>
      <c r="J31" s="15">
        <f>'WEEKLY COMPETITIVE REPORT'!J31/Y17</f>
        <v>0.006472306546766711</v>
      </c>
      <c r="K31" s="23">
        <f>'WEEKLY COMPETITIVE REPORT'!K31</f>
        <v>28</v>
      </c>
      <c r="L31" s="23">
        <f>'WEEKLY COMPETITIVE REPORT'!L31</f>
        <v>28</v>
      </c>
      <c r="M31" s="65">
        <f>'WEEKLY COMPETITIVE REPORT'!M31</f>
        <v>0</v>
      </c>
      <c r="N31" s="15">
        <f t="shared" si="3"/>
        <v>23.97013279029316</v>
      </c>
      <c r="O31" s="38">
        <f>'WEEKLY COMPETITIVE REPORT'!O31</f>
        <v>6</v>
      </c>
      <c r="P31" s="15">
        <f>'WEEKLY COMPETITIVE REPORT'!P31/Y4</f>
        <v>143.82079674175895</v>
      </c>
      <c r="Q31" s="15">
        <f>'WEEKLY COMPETITIVE REPORT'!Q31/Y17</f>
        <v>0.006472306546766711</v>
      </c>
      <c r="R31" s="23">
        <f>'WEEKLY COMPETITIVE REPORT'!R31</f>
        <v>28</v>
      </c>
      <c r="S31" s="23">
        <f>'WEEKLY COMPETITIVE REPORT'!S31</f>
        <v>28</v>
      </c>
      <c r="T31" s="65">
        <f>'WEEKLY COMPETITIVE REPORT'!T31</f>
        <v>0</v>
      </c>
      <c r="U31" s="15">
        <f>'WEEKLY COMPETITIVE REPORT'!U31/Y4</f>
        <v>65294.64172075856</v>
      </c>
      <c r="V31" s="15">
        <f t="shared" si="4"/>
        <v>23.97013279029316</v>
      </c>
      <c r="W31" s="26">
        <f t="shared" si="5"/>
        <v>65438.462517500324</v>
      </c>
      <c r="X31" s="23">
        <f>'WEEKLY COMPETITIVE REPORT'!X31</f>
        <v>12128</v>
      </c>
      <c r="Y31" s="57">
        <f>'WEEKLY COMPETITIVE REPORT'!Y31</f>
        <v>12156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154</v>
      </c>
      <c r="I34" s="33">
        <f>SUM(I14:I33)</f>
        <v>133444.06261932038</v>
      </c>
      <c r="J34" s="32">
        <f>SUM(J14:J33)</f>
        <v>157493.3573824696</v>
      </c>
      <c r="K34" s="32">
        <f>SUM(K14:K33)</f>
        <v>21432</v>
      </c>
      <c r="L34" s="32">
        <f>SUM(L14:L33)</f>
        <v>27598</v>
      </c>
      <c r="M34" s="65">
        <f>'WEEKLY COMPETITIVE REPORT'!M34</f>
        <v>-22.994381403547422</v>
      </c>
      <c r="N34" s="33">
        <f>I34/H34</f>
        <v>866.519887138444</v>
      </c>
      <c r="O34" s="41">
        <f>'WEEKLY COMPETITIVE REPORT'!O34</f>
        <v>154</v>
      </c>
      <c r="P34" s="32">
        <f>SUM(P14:P33)</f>
        <v>198374.6977217768</v>
      </c>
      <c r="Q34" s="32">
        <f>SUM(Q14:Q33)</f>
        <v>266347.02829866775</v>
      </c>
      <c r="R34" s="32">
        <f>SUM(R14:R33)</f>
        <v>34267</v>
      </c>
      <c r="S34" s="32">
        <f>SUM(S14:S33)</f>
        <v>51524</v>
      </c>
      <c r="T34" s="66">
        <f>P34/Q34-100%</f>
        <v>-0.2552021361419895</v>
      </c>
      <c r="U34" s="32">
        <f>SUM(U14:U33)</f>
        <v>1692206.268396811</v>
      </c>
      <c r="V34" s="33">
        <f>P34/O34</f>
        <v>1288.1473878037455</v>
      </c>
      <c r="W34" s="32">
        <f>SUM(W14:W33)</f>
        <v>1890580.966118588</v>
      </c>
      <c r="X34" s="32">
        <f>SUM(X14:X33)</f>
        <v>351722</v>
      </c>
      <c r="Y34" s="36">
        <f>SUM(Y14:Y33)</f>
        <v>385989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2010-09-09T13:26:34Z</dcterms:modified>
  <cp:category/>
  <cp:version/>
  <cp:contentType/>
  <cp:contentStatus/>
</cp:coreProperties>
</file>