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9995" windowHeight="985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<sst xmlns="http://schemas.openxmlformats.org/spreadsheetml/2006/main" count="255" uniqueCount="94">
  <si>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</si>
  <si>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</si>
  <si>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</si>
  <si>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</si>
  <si>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</si>
  <si>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</si>
  <si>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</si>
  <si>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</si>
  <si>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</si>
  <si>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</si>
  <si>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</si>
  <si>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</si>
  <si>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</si>
  <si>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</si>
  <si>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</si>
  <si>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</si>
  <si>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</si>
  <si>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</si>
  <si>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</si>
  <si>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</si>
  <si>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</si>
  <si>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</si>
  <si>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</si>
  <si>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</si>
  <si>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</si>
  <si>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</si>
  <si>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</si>
  <si>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</si>
  <si>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</si>
  <si>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</si>
  <si>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</si>
  <si>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</si>
  <si>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</si>
  <si>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</si>
  <si>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</si>
  <si>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</si>
  <si>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</si>
  <si>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</si>
  <si>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</si>
  <si>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</si>
  <si>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</si>
  <si>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</si>
  <si>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</si>
  <si>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</si>
  <si>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</si>
  <si>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</si>
  <si>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</si>
  <si>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</si>
  <si>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</si>
  <si>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</si>
  <si>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PAR</t>
  </si>
  <si>
    <t>New</t>
  </si>
  <si>
    <t>local title</t>
  </si>
  <si>
    <t>FIVIA</t>
  </si>
  <si>
    <t>FOX</t>
  </si>
  <si>
    <t>SONY</t>
  </si>
  <si>
    <t>INCEPTION</t>
  </si>
  <si>
    <t>IZVOR</t>
  </si>
  <si>
    <t>GET HIM TO THE GREEK</t>
  </si>
  <si>
    <t>SUPERŽUR</t>
  </si>
  <si>
    <t>UNI</t>
  </si>
  <si>
    <t>Cinemania</t>
  </si>
  <si>
    <t>TOY STORY 3</t>
  </si>
  <si>
    <t>SVET IGRAC 3</t>
  </si>
  <si>
    <t>SALT</t>
  </si>
  <si>
    <t>THE EXPENDABLES</t>
  </si>
  <si>
    <t>PLACANCI</t>
  </si>
  <si>
    <t>MARMADUKE</t>
  </si>
  <si>
    <t>CATS &amp; DOGS 2</t>
  </si>
  <si>
    <t>MACKE IN PSI 2</t>
  </si>
  <si>
    <t>THE KARATE KID</t>
  </si>
  <si>
    <t>KARATE KID</t>
  </si>
  <si>
    <t>MACHETE</t>
  </si>
  <si>
    <t>MACETA</t>
  </si>
  <si>
    <t>RESIDENT EVIL: AFTERLIFE</t>
  </si>
  <si>
    <t>NEVIDNO ZLO: DRUGI SVET</t>
  </si>
  <si>
    <t>GOING THE DISTANCE</t>
  </si>
  <si>
    <t>LJUBEZEN NA DALJAVO</t>
  </si>
  <si>
    <t>CHARLIE ST. CLOUD</t>
  </si>
  <si>
    <t>CHARLIE</t>
  </si>
  <si>
    <t>SORCERER'S APPRENTICE</t>
  </si>
  <si>
    <t>CAROVNIKOV VAJENEC</t>
  </si>
  <si>
    <t>DINNER FOR SCHMUCKS</t>
  </si>
  <si>
    <t>BUTEC NA VECERJI</t>
  </si>
  <si>
    <t>24 - Sep</t>
  </si>
  <si>
    <t>26 - Sep</t>
  </si>
  <si>
    <t>23 - Sep</t>
  </si>
  <si>
    <t>29 - Sep</t>
  </si>
  <si>
    <t>EAT PRAY LOVE</t>
  </si>
  <si>
    <t>JEJ, MOLI, LJUBI</t>
  </si>
  <si>
    <t>STEP UP 3D</t>
  </si>
  <si>
    <t>ODPLESI SVOJE SANJE V 3D</t>
  </si>
  <si>
    <t>THE CRAZIES</t>
  </si>
  <si>
    <t>ZBLAZNELI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</si>
</sst>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M18" sqref="M1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90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89"/>
      <c r="E4" s="9"/>
      <c r="F4" s="9"/>
      <c r="G4" s="20" t="s">
        <v>2</v>
      </c>
      <c r="H4" s="21"/>
      <c r="I4" s="21"/>
      <c r="J4" s="21"/>
      <c r="K4" s="84" t="s">
        <v>84</v>
      </c>
      <c r="L4" s="21"/>
      <c r="M4" s="85" t="s">
        <v>85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2">
        <v>0.7337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3" t="s">
        <v>86</v>
      </c>
      <c r="L5" s="8"/>
      <c r="M5" s="86" t="s">
        <v>87</v>
      </c>
      <c r="N5" s="27"/>
      <c r="O5" s="9"/>
      <c r="P5" s="9"/>
      <c r="Q5" s="9"/>
      <c r="R5" s="9"/>
      <c r="S5" s="9"/>
      <c r="T5" s="9"/>
      <c r="U5" s="30"/>
      <c r="V5" s="30"/>
      <c r="W5" s="71"/>
      <c r="X5" s="21"/>
      <c r="Y5" s="70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">
        <v>6</v>
      </c>
      <c r="I7" s="9"/>
      <c r="J7" s="10" t="s">
        <v>7</v>
      </c>
      <c r="K7" s="42">
        <v>39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v>40451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46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52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24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73">
        <v>1</v>
      </c>
      <c r="B14" s="73" t="s">
        <v>51</v>
      </c>
      <c r="C14" s="4" t="s">
        <v>88</v>
      </c>
      <c r="D14" s="4" t="s">
        <v>89</v>
      </c>
      <c r="E14" s="16" t="s">
        <v>55</v>
      </c>
      <c r="F14" s="16" t="s">
        <v>42</v>
      </c>
      <c r="G14" s="38">
        <v>1</v>
      </c>
      <c r="H14" s="38">
        <v>8</v>
      </c>
      <c r="I14" s="25">
        <v>51021</v>
      </c>
      <c r="J14" s="25"/>
      <c r="K14" s="81">
        <v>9946</v>
      </c>
      <c r="L14" s="81"/>
      <c r="M14" s="65"/>
      <c r="N14" s="15">
        <f>I14/H14</f>
        <v>6377.625</v>
      </c>
      <c r="O14" s="38">
        <v>8</v>
      </c>
      <c r="P14" s="23">
        <v>79955</v>
      </c>
      <c r="Q14" s="23"/>
      <c r="R14" s="23">
        <v>17076</v>
      </c>
      <c r="S14" s="23"/>
      <c r="T14" s="65"/>
      <c r="U14" s="76">
        <v>5480</v>
      </c>
      <c r="V14" s="15">
        <f>P14/O14</f>
        <v>9994.375</v>
      </c>
      <c r="W14" s="76">
        <f>SUM(U14,P14)</f>
        <v>85435</v>
      </c>
      <c r="X14" s="76">
        <v>1091</v>
      </c>
      <c r="Y14" s="77">
        <f>SUM(X14,R14)</f>
        <v>18167</v>
      </c>
    </row>
    <row r="15" spans="1:25" ht="12.75">
      <c r="A15" s="73">
        <v>2</v>
      </c>
      <c r="B15" s="73" t="s">
        <v>51</v>
      </c>
      <c r="C15" s="4" t="s">
        <v>90</v>
      </c>
      <c r="D15" s="4" t="s">
        <v>91</v>
      </c>
      <c r="E15" s="16" t="s">
        <v>45</v>
      </c>
      <c r="F15" s="16" t="s">
        <v>44</v>
      </c>
      <c r="G15" s="38">
        <v>1</v>
      </c>
      <c r="H15" s="38">
        <v>6</v>
      </c>
      <c r="I15" s="25">
        <v>38177</v>
      </c>
      <c r="J15" s="25"/>
      <c r="K15" s="15">
        <v>6941</v>
      </c>
      <c r="L15" s="15"/>
      <c r="M15" s="65"/>
      <c r="N15" s="15">
        <f>I15/H15</f>
        <v>6362.833333333333</v>
      </c>
      <c r="O15" s="74">
        <v>6</v>
      </c>
      <c r="P15" s="15">
        <v>54895</v>
      </c>
      <c r="Q15" s="15"/>
      <c r="R15" s="15">
        <v>11082</v>
      </c>
      <c r="S15" s="15"/>
      <c r="T15" s="65"/>
      <c r="U15" s="76">
        <v>4813</v>
      </c>
      <c r="V15" s="15">
        <f>P15/O15</f>
        <v>9149.166666666666</v>
      </c>
      <c r="W15" s="76">
        <f>SUM(U15,P15)</f>
        <v>59708</v>
      </c>
      <c r="X15" s="76">
        <v>1448</v>
      </c>
      <c r="Y15" s="77">
        <f>SUM(X15,R15)</f>
        <v>12530</v>
      </c>
    </row>
    <row r="16" spans="1:25" ht="12.75">
      <c r="A16" s="73">
        <v>3</v>
      </c>
      <c r="B16" s="73">
        <v>2</v>
      </c>
      <c r="C16" s="4" t="s">
        <v>82</v>
      </c>
      <c r="D16" s="4" t="s">
        <v>83</v>
      </c>
      <c r="E16" s="16" t="s">
        <v>50</v>
      </c>
      <c r="F16" s="16" t="s">
        <v>36</v>
      </c>
      <c r="G16" s="38">
        <v>2</v>
      </c>
      <c r="H16" s="38">
        <v>8</v>
      </c>
      <c r="I16" s="15">
        <v>16554</v>
      </c>
      <c r="J16" s="15">
        <v>20433</v>
      </c>
      <c r="K16" s="15">
        <v>3412</v>
      </c>
      <c r="L16" s="15">
        <v>4299</v>
      </c>
      <c r="M16" s="65">
        <f>(I16/J16*100)-100</f>
        <v>-18.983996476288354</v>
      </c>
      <c r="N16" s="15">
        <f>I16/H16</f>
        <v>2069.25</v>
      </c>
      <c r="O16" s="38">
        <v>8</v>
      </c>
      <c r="P16" s="15">
        <v>22124</v>
      </c>
      <c r="Q16" s="15">
        <v>28241</v>
      </c>
      <c r="R16" s="15">
        <v>4962</v>
      </c>
      <c r="S16" s="15">
        <v>6464</v>
      </c>
      <c r="T16" s="65">
        <f>(P16/Q16*100)-100</f>
        <v>-21.65999787542934</v>
      </c>
      <c r="U16" s="76">
        <v>29240</v>
      </c>
      <c r="V16" s="15">
        <f>P16/O16</f>
        <v>2765.5</v>
      </c>
      <c r="W16" s="76">
        <f>SUM(U16,P16)</f>
        <v>51364</v>
      </c>
      <c r="X16" s="76">
        <v>6676</v>
      </c>
      <c r="Y16" s="77">
        <f>SUM(X16,R16)</f>
        <v>11638</v>
      </c>
    </row>
    <row r="17" spans="1:25" ht="12.75">
      <c r="A17" s="73">
        <v>4</v>
      </c>
      <c r="B17" s="73">
        <v>1</v>
      </c>
      <c r="C17" s="4" t="s">
        <v>80</v>
      </c>
      <c r="D17" s="4" t="s">
        <v>81</v>
      </c>
      <c r="E17" s="16" t="s">
        <v>48</v>
      </c>
      <c r="F17" s="16" t="s">
        <v>49</v>
      </c>
      <c r="G17" s="38">
        <v>2</v>
      </c>
      <c r="H17" s="38">
        <v>10</v>
      </c>
      <c r="I17" s="15">
        <v>16155</v>
      </c>
      <c r="J17" s="15">
        <v>21615</v>
      </c>
      <c r="K17" s="15">
        <v>3337</v>
      </c>
      <c r="L17" s="15">
        <v>4490</v>
      </c>
      <c r="M17" s="65">
        <f>(I17/J17*100)-100</f>
        <v>-25.26023594725885</v>
      </c>
      <c r="N17" s="15">
        <f>I17/H17</f>
        <v>1615.5</v>
      </c>
      <c r="O17" s="39">
        <v>10</v>
      </c>
      <c r="P17" s="15">
        <v>21616</v>
      </c>
      <c r="Q17" s="15">
        <v>29371</v>
      </c>
      <c r="R17" s="15">
        <v>4758</v>
      </c>
      <c r="S17" s="15">
        <v>6609</v>
      </c>
      <c r="T17" s="65">
        <f>(P17/Q17*100)-100</f>
        <v>-26.40359538320112</v>
      </c>
      <c r="U17" s="76">
        <v>31220</v>
      </c>
      <c r="V17" s="15">
        <f>P17/O17</f>
        <v>2161.6</v>
      </c>
      <c r="W17" s="76">
        <f>SUM(U17,P17)</f>
        <v>52836</v>
      </c>
      <c r="X17" s="76">
        <v>7216</v>
      </c>
      <c r="Y17" s="77">
        <f>SUM(X17,R17)</f>
        <v>11974</v>
      </c>
    </row>
    <row r="18" spans="1:25" ht="13.5" customHeight="1">
      <c r="A18" s="73">
        <v>5</v>
      </c>
      <c r="B18" s="73">
        <v>4</v>
      </c>
      <c r="C18" s="4" t="s">
        <v>62</v>
      </c>
      <c r="D18" s="4" t="s">
        <v>63</v>
      </c>
      <c r="E18" s="16" t="s">
        <v>48</v>
      </c>
      <c r="F18" s="16" t="s">
        <v>49</v>
      </c>
      <c r="G18" s="38">
        <v>7</v>
      </c>
      <c r="H18" s="38">
        <v>13</v>
      </c>
      <c r="I18" s="23">
        <v>13135</v>
      </c>
      <c r="J18" s="23">
        <v>14443</v>
      </c>
      <c r="K18" s="87">
        <v>2612</v>
      </c>
      <c r="L18" s="87">
        <v>2886</v>
      </c>
      <c r="M18" s="65">
        <f>(I18/J18*100)-100</f>
        <v>-9.056290244409055</v>
      </c>
      <c r="N18" s="15">
        <f>I18/H18</f>
        <v>1010.3846153846154</v>
      </c>
      <c r="O18" s="74">
        <v>13</v>
      </c>
      <c r="P18" s="15">
        <v>15568</v>
      </c>
      <c r="Q18" s="15">
        <v>16022</v>
      </c>
      <c r="R18" s="15">
        <v>3308</v>
      </c>
      <c r="S18" s="15">
        <v>3272</v>
      </c>
      <c r="T18" s="65">
        <f>(P18/Q18*100)-100</f>
        <v>-2.8336037947821637</v>
      </c>
      <c r="U18" s="76">
        <v>137084</v>
      </c>
      <c r="V18" s="15">
        <f>P18/O18</f>
        <v>1197.5384615384614</v>
      </c>
      <c r="W18" s="76">
        <f>SUM(U18,P18)</f>
        <v>152652</v>
      </c>
      <c r="X18" s="76">
        <v>29961</v>
      </c>
      <c r="Y18" s="77">
        <f>SUM(X18,R18)</f>
        <v>33269</v>
      </c>
    </row>
    <row r="19" spans="1:25" ht="12.75">
      <c r="A19" s="73">
        <v>6</v>
      </c>
      <c r="B19" s="73">
        <v>3</v>
      </c>
      <c r="C19" s="4" t="s">
        <v>74</v>
      </c>
      <c r="D19" s="4" t="s">
        <v>75</v>
      </c>
      <c r="E19" s="16" t="s">
        <v>55</v>
      </c>
      <c r="F19" s="16" t="s">
        <v>42</v>
      </c>
      <c r="G19" s="38">
        <v>3</v>
      </c>
      <c r="H19" s="38">
        <v>17</v>
      </c>
      <c r="I19" s="15">
        <v>8773</v>
      </c>
      <c r="J19" s="15">
        <v>15359</v>
      </c>
      <c r="K19" s="94">
        <v>1582</v>
      </c>
      <c r="L19" s="94">
        <v>2640</v>
      </c>
      <c r="M19" s="65">
        <f>(I19/J19*100)-100</f>
        <v>-42.88039585910541</v>
      </c>
      <c r="N19" s="15">
        <f>I19/H19</f>
        <v>516.0588235294117</v>
      </c>
      <c r="O19" s="74">
        <v>17</v>
      </c>
      <c r="P19" s="75">
        <v>12004</v>
      </c>
      <c r="Q19" s="75">
        <v>21593</v>
      </c>
      <c r="R19" s="75">
        <v>2298</v>
      </c>
      <c r="S19" s="75">
        <v>4073</v>
      </c>
      <c r="T19" s="65">
        <f>(P19/Q19*100)-100</f>
        <v>-44.40790997082388</v>
      </c>
      <c r="U19" s="76">
        <v>45151</v>
      </c>
      <c r="V19" s="15">
        <f>P19/O19</f>
        <v>706.1176470588235</v>
      </c>
      <c r="W19" s="76">
        <f>SUM(U19,P19)</f>
        <v>57155</v>
      </c>
      <c r="X19" s="76">
        <v>8777</v>
      </c>
      <c r="Y19" s="77">
        <f>SUM(X19,R19)</f>
        <v>11075</v>
      </c>
    </row>
    <row r="20" spans="1:25" ht="12.75">
      <c r="A20" s="73">
        <v>7</v>
      </c>
      <c r="B20" s="73">
        <v>5</v>
      </c>
      <c r="C20" s="4" t="s">
        <v>70</v>
      </c>
      <c r="D20" s="4" t="s">
        <v>71</v>
      </c>
      <c r="E20" s="16" t="s">
        <v>55</v>
      </c>
      <c r="F20" s="16" t="s">
        <v>42</v>
      </c>
      <c r="G20" s="38">
        <v>4</v>
      </c>
      <c r="H20" s="38">
        <v>12</v>
      </c>
      <c r="I20" s="15">
        <v>10595</v>
      </c>
      <c r="J20" s="15">
        <v>13482</v>
      </c>
      <c r="K20" s="91">
        <v>2212</v>
      </c>
      <c r="L20" s="91">
        <v>2786</v>
      </c>
      <c r="M20" s="65">
        <f>(I20/J20*100)-100</f>
        <v>-21.41373683429758</v>
      </c>
      <c r="N20" s="15">
        <f>I20/H20</f>
        <v>882.9166666666666</v>
      </c>
      <c r="O20" s="74">
        <v>12</v>
      </c>
      <c r="P20" s="23">
        <v>11763</v>
      </c>
      <c r="Q20" s="23">
        <v>15751</v>
      </c>
      <c r="R20" s="23">
        <v>2526</v>
      </c>
      <c r="S20" s="23">
        <v>3399</v>
      </c>
      <c r="T20" s="65">
        <f>(P20/Q20*100)-100</f>
        <v>-25.319027363342002</v>
      </c>
      <c r="U20" s="76">
        <v>72744</v>
      </c>
      <c r="V20" s="15">
        <f>P20/O20</f>
        <v>980.25</v>
      </c>
      <c r="W20" s="76">
        <f>SUM(U20,P20)</f>
        <v>84507</v>
      </c>
      <c r="X20" s="76">
        <v>15916</v>
      </c>
      <c r="Y20" s="77">
        <f>SUM(X20,R20)</f>
        <v>18442</v>
      </c>
    </row>
    <row r="21" spans="1:25" ht="12.75">
      <c r="A21" s="73">
        <v>8</v>
      </c>
      <c r="B21" s="73">
        <v>6</v>
      </c>
      <c r="C21" s="4" t="s">
        <v>76</v>
      </c>
      <c r="D21" s="4" t="s">
        <v>77</v>
      </c>
      <c r="E21" s="16" t="s">
        <v>43</v>
      </c>
      <c r="F21" s="16" t="s">
        <v>44</v>
      </c>
      <c r="G21" s="38">
        <v>3</v>
      </c>
      <c r="H21" s="38">
        <v>7</v>
      </c>
      <c r="I21" s="15">
        <v>5809</v>
      </c>
      <c r="J21" s="15">
        <v>10605</v>
      </c>
      <c r="K21" s="15">
        <v>1166</v>
      </c>
      <c r="L21" s="15">
        <v>2173</v>
      </c>
      <c r="M21" s="65">
        <f>(I21/J21*100)-100</f>
        <v>-45.22395096652523</v>
      </c>
      <c r="N21" s="15">
        <f>I21/H21</f>
        <v>829.8571428571429</v>
      </c>
      <c r="O21" s="74">
        <v>7</v>
      </c>
      <c r="P21" s="15">
        <v>7681</v>
      </c>
      <c r="Q21" s="15">
        <v>14585</v>
      </c>
      <c r="R21" s="15">
        <v>1646</v>
      </c>
      <c r="S21" s="15">
        <v>3238</v>
      </c>
      <c r="T21" s="65">
        <f>(P21/Q21*100)-100</f>
        <v>-47.33630442235173</v>
      </c>
      <c r="U21" s="76">
        <v>32979</v>
      </c>
      <c r="V21" s="15">
        <f>P21/O21</f>
        <v>1097.2857142857142</v>
      </c>
      <c r="W21" s="76">
        <f>SUM(U21,P21)</f>
        <v>40660</v>
      </c>
      <c r="X21" s="76">
        <v>7483</v>
      </c>
      <c r="Y21" s="77">
        <f>SUM(X21,R21)</f>
        <v>9129</v>
      </c>
    </row>
    <row r="22" spans="1:25" ht="12.75">
      <c r="A22" s="73">
        <v>9</v>
      </c>
      <c r="B22" s="73">
        <v>9</v>
      </c>
      <c r="C22" s="4" t="s">
        <v>56</v>
      </c>
      <c r="D22" s="4" t="s">
        <v>57</v>
      </c>
      <c r="E22" s="16" t="s">
        <v>43</v>
      </c>
      <c r="F22" s="16" t="s">
        <v>44</v>
      </c>
      <c r="G22" s="38">
        <v>10</v>
      </c>
      <c r="H22" s="38">
        <v>10</v>
      </c>
      <c r="I22" s="25">
        <v>4386</v>
      </c>
      <c r="J22" s="25">
        <v>4877</v>
      </c>
      <c r="K22" s="25">
        <v>804</v>
      </c>
      <c r="L22" s="25">
        <v>901</v>
      </c>
      <c r="M22" s="65">
        <f>(I22/J22*100)-100</f>
        <v>-10.067664547877797</v>
      </c>
      <c r="N22" s="15">
        <f>I22/H22</f>
        <v>438.6</v>
      </c>
      <c r="O22" s="39">
        <v>10</v>
      </c>
      <c r="P22" s="15">
        <v>6397</v>
      </c>
      <c r="Q22" s="15">
        <v>7621</v>
      </c>
      <c r="R22" s="15">
        <v>1220</v>
      </c>
      <c r="S22" s="15">
        <v>1478</v>
      </c>
      <c r="T22" s="65">
        <f>(P22/Q22*100)-100</f>
        <v>-16.06088439837292</v>
      </c>
      <c r="U22" s="76">
        <v>283753</v>
      </c>
      <c r="V22" s="15">
        <f>P22/O22</f>
        <v>639.7</v>
      </c>
      <c r="W22" s="76">
        <f>SUM(U22,P22)</f>
        <v>290150</v>
      </c>
      <c r="X22" s="76">
        <v>59687</v>
      </c>
      <c r="Y22" s="77">
        <f>SUM(X22,R22)</f>
        <v>60907</v>
      </c>
    </row>
    <row r="23" spans="1:25" ht="12.75">
      <c r="A23" s="73">
        <v>10</v>
      </c>
      <c r="B23" s="73">
        <v>7</v>
      </c>
      <c r="C23" s="92" t="s">
        <v>67</v>
      </c>
      <c r="D23" s="92" t="s">
        <v>67</v>
      </c>
      <c r="E23" s="16" t="s">
        <v>54</v>
      </c>
      <c r="F23" s="16" t="s">
        <v>42</v>
      </c>
      <c r="G23" s="38">
        <v>6</v>
      </c>
      <c r="H23" s="38">
        <v>8</v>
      </c>
      <c r="I23" s="25">
        <v>5576</v>
      </c>
      <c r="J23" s="25">
        <v>9058</v>
      </c>
      <c r="K23" s="25">
        <v>1224</v>
      </c>
      <c r="L23" s="25">
        <v>2118</v>
      </c>
      <c r="M23" s="65">
        <f>(I23/J23*100)-100</f>
        <v>-38.44115698829764</v>
      </c>
      <c r="N23" s="15">
        <f>I23/H23</f>
        <v>697</v>
      </c>
      <c r="O23" s="38">
        <v>8</v>
      </c>
      <c r="P23" s="15">
        <v>6253</v>
      </c>
      <c r="Q23" s="15">
        <v>10136</v>
      </c>
      <c r="R23" s="15">
        <v>1398</v>
      </c>
      <c r="S23" s="15">
        <v>2414</v>
      </c>
      <c r="T23" s="65">
        <f>(P23/Q23*100)-100</f>
        <v>-38.30899763220206</v>
      </c>
      <c r="U23" s="88">
        <v>82861</v>
      </c>
      <c r="V23" s="15">
        <f>P23/O23</f>
        <v>781.625</v>
      </c>
      <c r="W23" s="76">
        <f>SUM(U23,P23)</f>
        <v>89114</v>
      </c>
      <c r="X23" s="78">
        <v>20210</v>
      </c>
      <c r="Y23" s="77">
        <f>SUM(X23,R23)</f>
        <v>21608</v>
      </c>
    </row>
    <row r="24" spans="1:25" ht="12.75">
      <c r="A24" s="73">
        <v>11</v>
      </c>
      <c r="B24" s="73">
        <v>8</v>
      </c>
      <c r="C24" s="4" t="s">
        <v>72</v>
      </c>
      <c r="D24" s="4" t="s">
        <v>73</v>
      </c>
      <c r="E24" s="16" t="s">
        <v>45</v>
      </c>
      <c r="F24" s="16" t="s">
        <v>61</v>
      </c>
      <c r="G24" s="38">
        <v>4</v>
      </c>
      <c r="H24" s="38">
        <v>4</v>
      </c>
      <c r="I24" s="25">
        <v>3512</v>
      </c>
      <c r="J24" s="25">
        <v>4485</v>
      </c>
      <c r="K24" s="25">
        <v>705</v>
      </c>
      <c r="L24" s="25">
        <v>979</v>
      </c>
      <c r="M24" s="65">
        <f>(I24/J24*100)-100</f>
        <v>-21.694537346711257</v>
      </c>
      <c r="N24" s="15">
        <f>I24/H24</f>
        <v>878</v>
      </c>
      <c r="O24" s="74">
        <v>4</v>
      </c>
      <c r="P24" s="15">
        <v>5113</v>
      </c>
      <c r="Q24" s="15">
        <v>7910</v>
      </c>
      <c r="R24" s="15">
        <v>1117</v>
      </c>
      <c r="S24" s="15">
        <v>1751</v>
      </c>
      <c r="T24" s="65">
        <f>(P24/Q24*100)-100</f>
        <v>-35.36030341340076</v>
      </c>
      <c r="U24" s="76">
        <v>24877</v>
      </c>
      <c r="V24" s="15">
        <f>P24/O24</f>
        <v>1278.25</v>
      </c>
      <c r="W24" s="76">
        <f>SUM(U24,P24)</f>
        <v>29990</v>
      </c>
      <c r="X24" s="78">
        <v>5479</v>
      </c>
      <c r="Y24" s="77">
        <f>SUM(X24,R24)</f>
        <v>6596</v>
      </c>
    </row>
    <row r="25" spans="1:25" ht="12.75" customHeight="1">
      <c r="A25" s="52">
        <v>12</v>
      </c>
      <c r="B25" s="73">
        <v>11</v>
      </c>
      <c r="C25" s="4" t="s">
        <v>64</v>
      </c>
      <c r="D25" s="4" t="s">
        <v>64</v>
      </c>
      <c r="E25" s="16" t="s">
        <v>55</v>
      </c>
      <c r="F25" s="16" t="s">
        <v>42</v>
      </c>
      <c r="G25" s="38">
        <v>6</v>
      </c>
      <c r="H25" s="38">
        <v>10</v>
      </c>
      <c r="I25" s="25">
        <v>3909</v>
      </c>
      <c r="J25" s="25">
        <v>5474</v>
      </c>
      <c r="K25" s="25">
        <v>786</v>
      </c>
      <c r="L25" s="25">
        <v>1177</v>
      </c>
      <c r="M25" s="65">
        <f>(I25/J25*100)-100</f>
        <v>-28.58969674826453</v>
      </c>
      <c r="N25" s="15">
        <f>I25/H25</f>
        <v>390.9</v>
      </c>
      <c r="O25" s="74">
        <v>10</v>
      </c>
      <c r="P25" s="23">
        <v>5026</v>
      </c>
      <c r="Q25" s="23">
        <v>7225</v>
      </c>
      <c r="R25" s="81">
        <v>1056</v>
      </c>
      <c r="S25" s="81">
        <v>1619</v>
      </c>
      <c r="T25" s="65">
        <f>(P25/Q25*100)-100</f>
        <v>-30.435986159169545</v>
      </c>
      <c r="U25" s="78">
        <v>128998</v>
      </c>
      <c r="V25" s="15">
        <f>P25/O25</f>
        <v>502.6</v>
      </c>
      <c r="W25" s="76">
        <f>SUM(U25,P25)</f>
        <v>134024</v>
      </c>
      <c r="X25" s="76">
        <v>29683</v>
      </c>
      <c r="Y25" s="77">
        <f>SUM(X25,R25)</f>
        <v>30739</v>
      </c>
    </row>
    <row r="26" spans="1:25" ht="12.75" customHeight="1">
      <c r="A26" s="73">
        <v>13</v>
      </c>
      <c r="B26" s="73">
        <v>13</v>
      </c>
      <c r="C26" s="4" t="s">
        <v>65</v>
      </c>
      <c r="D26" s="4" t="s">
        <v>66</v>
      </c>
      <c r="E26" s="16" t="s">
        <v>45</v>
      </c>
      <c r="F26" s="16" t="s">
        <v>53</v>
      </c>
      <c r="G26" s="38">
        <v>6</v>
      </c>
      <c r="H26" s="38">
        <v>6</v>
      </c>
      <c r="I26" s="15">
        <v>3300</v>
      </c>
      <c r="J26" s="15">
        <v>3938</v>
      </c>
      <c r="K26" s="15">
        <v>681</v>
      </c>
      <c r="L26" s="15">
        <v>847</v>
      </c>
      <c r="M26" s="65">
        <f>(I26/J26*100)-100</f>
        <v>-16.20111731843575</v>
      </c>
      <c r="N26" s="15">
        <f>I26/H26</f>
        <v>550</v>
      </c>
      <c r="O26" s="74">
        <v>6</v>
      </c>
      <c r="P26" s="23">
        <v>4067</v>
      </c>
      <c r="Q26" s="23">
        <v>5082</v>
      </c>
      <c r="R26" s="23">
        <v>879</v>
      </c>
      <c r="S26" s="23">
        <v>1138</v>
      </c>
      <c r="T26" s="65">
        <f>(P26/Q26*100)-100</f>
        <v>-19.9724517906336</v>
      </c>
      <c r="U26" s="78">
        <v>87571</v>
      </c>
      <c r="V26" s="15">
        <f>P26/O26</f>
        <v>677.8333333333334</v>
      </c>
      <c r="W26" s="76">
        <f>SUM(U26,P26)</f>
        <v>91638</v>
      </c>
      <c r="X26" s="76">
        <v>19879</v>
      </c>
      <c r="Y26" s="77">
        <f>SUM(X26,R26)</f>
        <v>20758</v>
      </c>
    </row>
    <row r="27" spans="1:25" ht="12.75">
      <c r="A27" s="73">
        <v>14</v>
      </c>
      <c r="B27" s="73" t="s">
        <v>51</v>
      </c>
      <c r="C27" s="4" t="s">
        <v>92</v>
      </c>
      <c r="D27" s="4" t="s">
        <v>93</v>
      </c>
      <c r="E27" s="16" t="s">
        <v>45</v>
      </c>
      <c r="F27" s="16" t="s">
        <v>61</v>
      </c>
      <c r="G27" s="38">
        <v>1</v>
      </c>
      <c r="H27" s="38">
        <v>2</v>
      </c>
      <c r="I27" s="25">
        <v>3062</v>
      </c>
      <c r="J27" s="25"/>
      <c r="K27" s="82">
        <v>594</v>
      </c>
      <c r="L27" s="82"/>
      <c r="M27" s="65"/>
      <c r="N27" s="15">
        <f>I27/H27</f>
        <v>1531</v>
      </c>
      <c r="O27" s="39">
        <v>2</v>
      </c>
      <c r="P27" s="15">
        <v>4003</v>
      </c>
      <c r="Q27" s="15"/>
      <c r="R27" s="15">
        <v>830</v>
      </c>
      <c r="S27" s="15"/>
      <c r="T27" s="65"/>
      <c r="U27" s="76">
        <v>594</v>
      </c>
      <c r="V27" s="15">
        <f>P27/O27</f>
        <v>2001.5</v>
      </c>
      <c r="W27" s="76">
        <f>SUM(U27,P27)</f>
        <v>4597</v>
      </c>
      <c r="X27" s="78">
        <v>145</v>
      </c>
      <c r="Y27" s="77">
        <f>SUM(X27,R27)</f>
        <v>975</v>
      </c>
    </row>
    <row r="28" spans="1:25" ht="12.75">
      <c r="A28" s="73">
        <v>15</v>
      </c>
      <c r="B28" s="52">
        <v>12</v>
      </c>
      <c r="C28" s="4" t="s">
        <v>78</v>
      </c>
      <c r="D28" s="4" t="s">
        <v>79</v>
      </c>
      <c r="E28" s="16" t="s">
        <v>60</v>
      </c>
      <c r="F28" s="16" t="s">
        <v>36</v>
      </c>
      <c r="G28" s="38">
        <v>3</v>
      </c>
      <c r="H28" s="38">
        <v>8</v>
      </c>
      <c r="I28" s="25">
        <v>2357</v>
      </c>
      <c r="J28" s="25">
        <v>4033</v>
      </c>
      <c r="K28" s="23">
        <v>505</v>
      </c>
      <c r="L28" s="23">
        <v>857</v>
      </c>
      <c r="M28" s="65">
        <f>(I28/J28*100)-100</f>
        <v>-41.55715348375899</v>
      </c>
      <c r="N28" s="15">
        <f>I28/H28</f>
        <v>294.625</v>
      </c>
      <c r="O28" s="38">
        <v>8</v>
      </c>
      <c r="P28" s="23">
        <v>3104</v>
      </c>
      <c r="Q28" s="23">
        <v>5479</v>
      </c>
      <c r="R28" s="23">
        <v>723</v>
      </c>
      <c r="S28" s="23">
        <v>1270</v>
      </c>
      <c r="T28" s="65">
        <f>(P28/Q28*100)-100</f>
        <v>-43.34732615440774</v>
      </c>
      <c r="U28" s="76">
        <v>14621</v>
      </c>
      <c r="V28" s="15">
        <f>P28/O28</f>
        <v>388</v>
      </c>
      <c r="W28" s="76">
        <f>SUM(U28,P28)</f>
        <v>17725</v>
      </c>
      <c r="X28" s="78">
        <v>3475</v>
      </c>
      <c r="Y28" s="77">
        <f>SUM(X28,R28)</f>
        <v>4198</v>
      </c>
    </row>
    <row r="29" spans="1:25" ht="12.75">
      <c r="A29" s="73">
        <v>16</v>
      </c>
      <c r="B29" s="73">
        <v>10</v>
      </c>
      <c r="C29" s="4" t="s">
        <v>68</v>
      </c>
      <c r="D29" s="4" t="s">
        <v>69</v>
      </c>
      <c r="E29" s="16" t="s">
        <v>43</v>
      </c>
      <c r="F29" s="16" t="s">
        <v>44</v>
      </c>
      <c r="G29" s="38">
        <v>5</v>
      </c>
      <c r="H29" s="38">
        <v>11</v>
      </c>
      <c r="I29" s="25">
        <v>1945</v>
      </c>
      <c r="J29" s="25">
        <v>6605</v>
      </c>
      <c r="K29" s="93">
        <v>371</v>
      </c>
      <c r="L29" s="93">
        <v>1202</v>
      </c>
      <c r="M29" s="65">
        <f>(I29/J29*100)-100</f>
        <v>-70.55261165783497</v>
      </c>
      <c r="N29" s="15">
        <f>I29/H29</f>
        <v>176.8181818181818</v>
      </c>
      <c r="O29" s="39">
        <v>11</v>
      </c>
      <c r="P29" s="15">
        <v>2143</v>
      </c>
      <c r="Q29" s="15">
        <v>7601</v>
      </c>
      <c r="R29" s="15">
        <v>412</v>
      </c>
      <c r="S29" s="15">
        <v>1446</v>
      </c>
      <c r="T29" s="65">
        <f>(P29/Q29*100)-100</f>
        <v>-71.80634127088541</v>
      </c>
      <c r="U29" s="76">
        <v>43897</v>
      </c>
      <c r="V29" s="15">
        <f>P29/O29</f>
        <v>194.8181818181818</v>
      </c>
      <c r="W29" s="76">
        <f>SUM(U29,P29)</f>
        <v>46040</v>
      </c>
      <c r="X29" s="76">
        <v>8763</v>
      </c>
      <c r="Y29" s="77">
        <f>SUM(X29,R29)</f>
        <v>9175</v>
      </c>
    </row>
    <row r="30" spans="1:25" ht="12.75">
      <c r="A30" s="73">
        <v>17</v>
      </c>
      <c r="B30" s="73">
        <v>14</v>
      </c>
      <c r="C30" s="4" t="s">
        <v>58</v>
      </c>
      <c r="D30" s="4" t="s">
        <v>59</v>
      </c>
      <c r="E30" s="16" t="s">
        <v>60</v>
      </c>
      <c r="F30" s="16" t="s">
        <v>36</v>
      </c>
      <c r="G30" s="38">
        <v>8</v>
      </c>
      <c r="H30" s="38">
        <v>9</v>
      </c>
      <c r="I30" s="25">
        <v>1193</v>
      </c>
      <c r="J30" s="25">
        <v>2320</v>
      </c>
      <c r="K30" s="23">
        <v>228</v>
      </c>
      <c r="L30" s="23">
        <v>457</v>
      </c>
      <c r="M30" s="65">
        <f>(I30/J30*100)-100</f>
        <v>-48.57758620689655</v>
      </c>
      <c r="N30" s="15">
        <f>I30/H30</f>
        <v>132.55555555555554</v>
      </c>
      <c r="O30" s="74">
        <v>9</v>
      </c>
      <c r="P30" s="15">
        <v>1598</v>
      </c>
      <c r="Q30" s="15">
        <v>3270</v>
      </c>
      <c r="R30" s="15">
        <v>329</v>
      </c>
      <c r="S30" s="15">
        <v>662</v>
      </c>
      <c r="T30" s="65">
        <f>(P30/Q30*100)-100</f>
        <v>-51.13149847094801</v>
      </c>
      <c r="U30" s="88">
        <v>108803</v>
      </c>
      <c r="V30" s="15">
        <f>P30/O30</f>
        <v>177.55555555555554</v>
      </c>
      <c r="W30" s="76">
        <f>SUM(U30,P30)</f>
        <v>110401</v>
      </c>
      <c r="X30" s="78">
        <v>25680</v>
      </c>
      <c r="Y30" s="77">
        <f>SUM(X30,R30)</f>
        <v>26009</v>
      </c>
    </row>
    <row r="31" spans="1:25" ht="12.75">
      <c r="A31" s="73">
        <v>18</v>
      </c>
      <c r="B31" s="73"/>
      <c r="C31" s="4"/>
      <c r="D31" s="4"/>
      <c r="E31" s="16"/>
      <c r="F31" s="16"/>
      <c r="G31" s="38"/>
      <c r="H31" s="38"/>
      <c r="I31" s="25"/>
      <c r="J31" s="25"/>
      <c r="K31" s="25"/>
      <c r="L31" s="25"/>
      <c r="M31" s="65"/>
      <c r="N31" s="15"/>
      <c r="O31" s="39"/>
      <c r="P31" s="15"/>
      <c r="Q31" s="15"/>
      <c r="R31" s="15"/>
      <c r="S31" s="15"/>
      <c r="T31" s="65"/>
      <c r="U31" s="82"/>
      <c r="V31" s="15"/>
      <c r="W31" s="76"/>
      <c r="X31" s="76"/>
      <c r="Y31" s="77"/>
    </row>
    <row r="32" spans="1:25" ht="12.75">
      <c r="A32" s="73">
        <v>19</v>
      </c>
      <c r="B32" s="73"/>
      <c r="C32" s="4"/>
      <c r="D32" s="4"/>
      <c r="E32" s="16"/>
      <c r="F32" s="16"/>
      <c r="G32" s="38"/>
      <c r="H32" s="38"/>
      <c r="I32" s="15"/>
      <c r="J32" s="15"/>
      <c r="K32" s="91"/>
      <c r="L32" s="91"/>
      <c r="M32" s="65"/>
      <c r="N32" s="15"/>
      <c r="O32" s="74"/>
      <c r="P32" s="23"/>
      <c r="Q32" s="23"/>
      <c r="R32" s="23"/>
      <c r="S32" s="23"/>
      <c r="T32" s="65"/>
      <c r="U32" s="82"/>
      <c r="V32" s="15"/>
      <c r="W32" s="76"/>
      <c r="X32" s="76"/>
      <c r="Y32" s="77"/>
    </row>
    <row r="33" spans="1:25" ht="13.5" thickBot="1">
      <c r="A33" s="51">
        <v>20</v>
      </c>
      <c r="B33" s="73"/>
      <c r="C33" s="4"/>
      <c r="D33" s="4"/>
      <c r="E33" s="16"/>
      <c r="F33" s="16"/>
      <c r="G33" s="38"/>
      <c r="H33" s="38"/>
      <c r="I33" s="15"/>
      <c r="J33" s="15"/>
      <c r="K33" s="15"/>
      <c r="L33" s="15"/>
      <c r="M33" s="65"/>
      <c r="N33" s="15"/>
      <c r="O33" s="74"/>
      <c r="P33" s="15"/>
      <c r="Q33" s="15"/>
      <c r="R33" s="15"/>
      <c r="S33" s="15"/>
      <c r="T33" s="65"/>
      <c r="U33" s="82"/>
      <c r="V33" s="15"/>
      <c r="W33" s="76"/>
      <c r="X33" s="76"/>
      <c r="Y33" s="77"/>
    </row>
    <row r="34" spans="1:25" s="37" customFormat="1" ht="12.75" thickBot="1">
      <c r="A34" s="34"/>
      <c r="B34" s="35"/>
      <c r="C34" s="41" t="s">
        <v>37</v>
      </c>
      <c r="D34" s="41"/>
      <c r="E34" s="35"/>
      <c r="F34" s="35"/>
      <c r="G34" s="35"/>
      <c r="H34" s="35">
        <f>SUM(H14:H33)</f>
        <v>149</v>
      </c>
      <c r="I34" s="32">
        <f>SUM(I14:I33)</f>
        <v>189459</v>
      </c>
      <c r="J34" s="32">
        <v>139496</v>
      </c>
      <c r="K34" s="32">
        <f>SUM(K14:K33)</f>
        <v>37106</v>
      </c>
      <c r="L34" s="32">
        <v>28371</v>
      </c>
      <c r="M34" s="69">
        <f>(I34/J34*100)-100</f>
        <v>35.816797614268495</v>
      </c>
      <c r="N34" s="33">
        <f>I34/H34</f>
        <v>1271.5369127516778</v>
      </c>
      <c r="O34" s="35">
        <f>SUM(O14:O33)</f>
        <v>149</v>
      </c>
      <c r="P34" s="32">
        <f>SUM(P14:P33)</f>
        <v>263310</v>
      </c>
      <c r="Q34" s="32">
        <v>183297</v>
      </c>
      <c r="R34" s="32">
        <f>SUM(R14:R33)</f>
        <v>55620</v>
      </c>
      <c r="S34" s="32">
        <v>39537</v>
      </c>
      <c r="T34" s="69">
        <f>(P34/Q34*100)-100</f>
        <v>43.65210559910963</v>
      </c>
      <c r="U34" s="79">
        <f>SUM(U14:U33)</f>
        <v>1134686</v>
      </c>
      <c r="V34" s="33">
        <f>P34/O34</f>
        <v>1767.1812080536913</v>
      </c>
      <c r="W34" s="76">
        <f>SUM(U34,P34)</f>
        <v>1397996</v>
      </c>
      <c r="X34" s="80">
        <f>SUM(X14:X33)</f>
        <v>251569</v>
      </c>
      <c r="Y34" s="36">
        <f>SUM(Y14:Y33)</f>
        <v>307189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89"/>
      <c r="E4" s="7"/>
      <c r="F4" s="9"/>
      <c r="G4" s="20" t="s">
        <v>2</v>
      </c>
      <c r="H4" s="21"/>
      <c r="I4" s="21"/>
      <c r="J4" s="21"/>
      <c r="K4" s="67" t="str">
        <f>'WEEKLY COMPETITIVE REPORT'!K4</f>
        <v>24 - Sep</v>
      </c>
      <c r="L4" s="21"/>
      <c r="M4" s="63"/>
      <c r="N4" s="27"/>
      <c r="O4" s="9"/>
      <c r="P4" s="9"/>
      <c r="Q4" s="9"/>
      <c r="R4" s="9"/>
      <c r="S4" s="9"/>
      <c r="T4" s="9"/>
      <c r="U4" s="30"/>
      <c r="V4" s="30"/>
      <c r="W4" s="61" t="s">
        <v>3</v>
      </c>
      <c r="X4" s="62" t="s">
        <v>0</v>
      </c>
      <c r="Y4" s="72">
        <f>'WEEKLY COMPETITIVE REPORT'!Y4</f>
        <v>0.7337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68" t="str">
        <f>'WEEKLY COMPETITIVE REPORT'!K5</f>
        <v>23 - Sep</v>
      </c>
      <c r="L5" s="8"/>
      <c r="M5" s="64"/>
      <c r="N5" s="27"/>
      <c r="O5" s="9"/>
      <c r="P5" s="9"/>
      <c r="Q5" s="9"/>
      <c r="R5" s="9"/>
      <c r="S5" s="9"/>
      <c r="T5" s="9"/>
      <c r="U5" s="30"/>
      <c r="V5" s="30"/>
      <c r="W5" s="44"/>
      <c r="X5" s="9"/>
      <c r="Y5" s="45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tr">
        <f>'WEEKLY COMPETITIVE REPORT'!H7</f>
        <v>Week </v>
      </c>
      <c r="I7" s="9"/>
      <c r="J7" s="10" t="s">
        <v>7</v>
      </c>
      <c r="K7" s="42">
        <f>'WEEKLY COMPETITIVE REPORT'!K7</f>
        <v>39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f>'WEEKLY COMPETITIVE REPORT'!Y8</f>
        <v>40451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47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52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27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51">
        <v>1</v>
      </c>
      <c r="B14" s="4" t="str">
        <f>'WEEKLY COMPETITIVE REPORT'!B14</f>
        <v>New</v>
      </c>
      <c r="C14" s="4" t="str">
        <f>'WEEKLY COMPETITIVE REPORT'!C14</f>
        <v>EAT PRAY LOVE</v>
      </c>
      <c r="D14" s="4" t="str">
        <f>'WEEKLY COMPETITIVE REPORT'!D14</f>
        <v>JEJ, MOLI, LJUBI</v>
      </c>
      <c r="E14" s="4" t="str">
        <f>'WEEKLY COMPETITIVE REPORT'!E14</f>
        <v>SONY</v>
      </c>
      <c r="F14" s="4" t="str">
        <f>'WEEKLY COMPETITIVE REPORT'!F14</f>
        <v>CF</v>
      </c>
      <c r="G14" s="38">
        <f>'WEEKLY COMPETITIVE REPORT'!G14</f>
        <v>1</v>
      </c>
      <c r="H14" s="38">
        <f>'WEEKLY COMPETITIVE REPORT'!H14</f>
        <v>8</v>
      </c>
      <c r="I14" s="15">
        <f>'WEEKLY COMPETITIVE REPORT'!I14/Y4</f>
        <v>69539.32124846667</v>
      </c>
      <c r="J14" s="15">
        <f>'WEEKLY COMPETITIVE REPORT'!J14/Y4</f>
        <v>0</v>
      </c>
      <c r="K14" s="23">
        <f>'WEEKLY COMPETITIVE REPORT'!K14</f>
        <v>9946</v>
      </c>
      <c r="L14" s="23">
        <f>'WEEKLY COMPETITIVE REPORT'!L14</f>
        <v>0</v>
      </c>
      <c r="M14" s="65">
        <f>'WEEKLY COMPETITIVE REPORT'!M14</f>
        <v>0</v>
      </c>
      <c r="N14" s="15">
        <f aca="true" t="shared" si="0" ref="N14:N20">I14/H14</f>
        <v>8692.415156058334</v>
      </c>
      <c r="O14" s="38">
        <f>'WEEKLY COMPETITIVE REPORT'!O14</f>
        <v>8</v>
      </c>
      <c r="P14" s="15">
        <f>'WEEKLY COMPETITIVE REPORT'!P14/Y4</f>
        <v>108975.05792558266</v>
      </c>
      <c r="Q14" s="15">
        <f>'WEEKLY COMPETITIVE REPORT'!Q14/Y4</f>
        <v>0</v>
      </c>
      <c r="R14" s="23">
        <f>'WEEKLY COMPETITIVE REPORT'!R14</f>
        <v>17076</v>
      </c>
      <c r="S14" s="23">
        <f>'WEEKLY COMPETITIVE REPORT'!S14</f>
        <v>0</v>
      </c>
      <c r="T14" s="65">
        <f>'WEEKLY COMPETITIVE REPORT'!T14</f>
        <v>0</v>
      </c>
      <c r="U14" s="15">
        <f>'WEEKLY COMPETITIVE REPORT'!U14/Y4</f>
        <v>7468.992776339103</v>
      </c>
      <c r="V14" s="15">
        <f aca="true" t="shared" si="1" ref="V14:V20">P14/O14</f>
        <v>13621.882240697832</v>
      </c>
      <c r="W14" s="26">
        <f aca="true" t="shared" si="2" ref="W14:W20">P14+U14</f>
        <v>116444.05070192176</v>
      </c>
      <c r="X14" s="23">
        <f>'WEEKLY COMPETITIVE REPORT'!X14</f>
        <v>1091</v>
      </c>
      <c r="Y14" s="57">
        <f>'WEEKLY COMPETITIVE REPORT'!Y14</f>
        <v>18167</v>
      </c>
    </row>
    <row r="15" spans="1:25" ht="12.75">
      <c r="A15" s="51">
        <v>2</v>
      </c>
      <c r="B15" s="4" t="str">
        <f>'WEEKLY COMPETITIVE REPORT'!B15</f>
        <v>New</v>
      </c>
      <c r="C15" s="4" t="str">
        <f>'WEEKLY COMPETITIVE REPORT'!C15</f>
        <v>STEP UP 3D</v>
      </c>
      <c r="D15" s="4" t="str">
        <f>'WEEKLY COMPETITIVE REPORT'!D15</f>
        <v>ODPLESI SVOJE SANJE V 3D</v>
      </c>
      <c r="E15" s="4" t="str">
        <f>'WEEKLY COMPETITIVE REPORT'!E15</f>
        <v>INDEP</v>
      </c>
      <c r="F15" s="4" t="str">
        <f>'WEEKLY COMPETITIVE REPORT'!F15</f>
        <v>Blitz</v>
      </c>
      <c r="G15" s="38">
        <f>'WEEKLY COMPETITIVE REPORT'!G15</f>
        <v>1</v>
      </c>
      <c r="H15" s="38">
        <f>'WEEKLY COMPETITIVE REPORT'!H15</f>
        <v>6</v>
      </c>
      <c r="I15" s="15">
        <f>'WEEKLY COMPETITIVE REPORT'!I15/Y4</f>
        <v>52033.52869020035</v>
      </c>
      <c r="J15" s="15">
        <f>'WEEKLY COMPETITIVE REPORT'!J15/Y4</f>
        <v>0</v>
      </c>
      <c r="K15" s="23">
        <f>'WEEKLY COMPETITIVE REPORT'!K15</f>
        <v>6941</v>
      </c>
      <c r="L15" s="23">
        <f>'WEEKLY COMPETITIVE REPORT'!L15</f>
        <v>0</v>
      </c>
      <c r="M15" s="65">
        <f>'WEEKLY COMPETITIVE REPORT'!M15</f>
        <v>0</v>
      </c>
      <c r="N15" s="15">
        <f t="shared" si="0"/>
        <v>8672.254781700058</v>
      </c>
      <c r="O15" s="38">
        <f>'WEEKLY COMPETITIVE REPORT'!O15</f>
        <v>6</v>
      </c>
      <c r="P15" s="15">
        <f>'WEEKLY COMPETITIVE REPORT'!P15/Y4</f>
        <v>74819.40847757939</v>
      </c>
      <c r="Q15" s="15">
        <f>'WEEKLY COMPETITIVE REPORT'!Q15/Y4</f>
        <v>0</v>
      </c>
      <c r="R15" s="23">
        <f>'WEEKLY COMPETITIVE REPORT'!R15</f>
        <v>11082</v>
      </c>
      <c r="S15" s="23">
        <f>'WEEKLY COMPETITIVE REPORT'!S15</f>
        <v>0</v>
      </c>
      <c r="T15" s="65">
        <f>'WEEKLY COMPETITIVE REPORT'!T15</f>
        <v>0</v>
      </c>
      <c r="U15" s="15">
        <f>'WEEKLY COMPETITIVE REPORT'!U15/Y4</f>
        <v>6559.901867248194</v>
      </c>
      <c r="V15" s="15">
        <f t="shared" si="1"/>
        <v>12469.901412929898</v>
      </c>
      <c r="W15" s="26">
        <f t="shared" si="2"/>
        <v>81379.31034482758</v>
      </c>
      <c r="X15" s="23">
        <f>'WEEKLY COMPETITIVE REPORT'!X15</f>
        <v>1448</v>
      </c>
      <c r="Y15" s="57">
        <f>'WEEKLY COMPETITIVE REPORT'!Y15</f>
        <v>12530</v>
      </c>
    </row>
    <row r="16" spans="1:25" ht="12.75">
      <c r="A16" s="51">
        <v>3</v>
      </c>
      <c r="B16" s="4">
        <f>'WEEKLY COMPETITIVE REPORT'!B16</f>
        <v>2</v>
      </c>
      <c r="C16" s="4" t="str">
        <f>'WEEKLY COMPETITIVE REPORT'!C16</f>
        <v>DINNER FOR SCHMUCKS</v>
      </c>
      <c r="D16" s="4" t="str">
        <f>'WEEKLY COMPETITIVE REPORT'!D16</f>
        <v>BUTEC NA VECERJI</v>
      </c>
      <c r="E16" s="4" t="str">
        <f>'WEEKLY COMPETITIVE REPORT'!E16</f>
        <v>PAR</v>
      </c>
      <c r="F16" s="4" t="str">
        <f>'WEEKLY COMPETITIVE REPORT'!F16</f>
        <v>Karantanija</v>
      </c>
      <c r="G16" s="38">
        <f>'WEEKLY COMPETITIVE REPORT'!G16</f>
        <v>2</v>
      </c>
      <c r="H16" s="38">
        <f>'WEEKLY COMPETITIVE REPORT'!H16</f>
        <v>8</v>
      </c>
      <c r="I16" s="15">
        <f>'WEEKLY COMPETITIVE REPORT'!I16/Y4</f>
        <v>22562.35518604334</v>
      </c>
      <c r="J16" s="15">
        <f>'WEEKLY COMPETITIVE REPORT'!J16/Y4</f>
        <v>27849.257189587024</v>
      </c>
      <c r="K16" s="23">
        <f>'WEEKLY COMPETITIVE REPORT'!K16</f>
        <v>3412</v>
      </c>
      <c r="L16" s="23">
        <f>'WEEKLY COMPETITIVE REPORT'!L16</f>
        <v>4299</v>
      </c>
      <c r="M16" s="65">
        <f>'WEEKLY COMPETITIVE REPORT'!M16</f>
        <v>-18.983996476288354</v>
      </c>
      <c r="N16" s="15">
        <f t="shared" si="0"/>
        <v>2820.2943982554175</v>
      </c>
      <c r="O16" s="38">
        <f>'WEEKLY COMPETITIVE REPORT'!O16</f>
        <v>8</v>
      </c>
      <c r="P16" s="15">
        <f>'WEEKLY COMPETITIVE REPORT'!P16/Y4</f>
        <v>30154.01390213984</v>
      </c>
      <c r="Q16" s="15">
        <f>'WEEKLY COMPETITIVE REPORT'!Q16/Y4</f>
        <v>38491.208940984056</v>
      </c>
      <c r="R16" s="23">
        <f>'WEEKLY COMPETITIVE REPORT'!R16</f>
        <v>4962</v>
      </c>
      <c r="S16" s="23">
        <f>'WEEKLY COMPETITIVE REPORT'!S16</f>
        <v>6464</v>
      </c>
      <c r="T16" s="65">
        <f>'WEEKLY COMPETITIVE REPORT'!T16</f>
        <v>-21.65999787542934</v>
      </c>
      <c r="U16" s="15">
        <f>'WEEKLY COMPETITIVE REPORT'!U16/Y4</f>
        <v>39852.800872291125</v>
      </c>
      <c r="V16" s="15">
        <f t="shared" si="1"/>
        <v>3769.25173776748</v>
      </c>
      <c r="W16" s="26">
        <f t="shared" si="2"/>
        <v>70006.81477443097</v>
      </c>
      <c r="X16" s="23">
        <f>'WEEKLY COMPETITIVE REPORT'!X16</f>
        <v>6676</v>
      </c>
      <c r="Y16" s="57">
        <f>'WEEKLY COMPETITIVE REPORT'!Y16</f>
        <v>11638</v>
      </c>
    </row>
    <row r="17" spans="1:25" ht="12.75">
      <c r="A17" s="51">
        <v>4</v>
      </c>
      <c r="B17" s="4">
        <f>'WEEKLY COMPETITIVE REPORT'!B17</f>
        <v>1</v>
      </c>
      <c r="C17" s="4" t="str">
        <f>'WEEKLY COMPETITIVE REPORT'!C17</f>
        <v>SORCERER'S APPRENTICE</v>
      </c>
      <c r="D17" s="4" t="str">
        <f>'WEEKLY COMPETITIVE REPORT'!D17</f>
        <v>CAROVNIKOV VAJENEC</v>
      </c>
      <c r="E17" s="4" t="str">
        <f>'WEEKLY COMPETITIVE REPORT'!E17</f>
        <v>WDI</v>
      </c>
      <c r="F17" s="4" t="str">
        <f>'WEEKLY COMPETITIVE REPORT'!F17</f>
        <v>CENEX</v>
      </c>
      <c r="G17" s="38">
        <f>'WEEKLY COMPETITIVE REPORT'!G17</f>
        <v>2</v>
      </c>
      <c r="H17" s="38">
        <f>'WEEKLY COMPETITIVE REPORT'!H17</f>
        <v>10</v>
      </c>
      <c r="I17" s="15">
        <f>'WEEKLY COMPETITIVE REPORT'!I17/Y4</f>
        <v>22018.536186452227</v>
      </c>
      <c r="J17" s="15">
        <f>'WEEKLY COMPETITIVE REPORT'!J17/Y4</f>
        <v>29460.269865067465</v>
      </c>
      <c r="K17" s="23">
        <f>'WEEKLY COMPETITIVE REPORT'!K17</f>
        <v>3337</v>
      </c>
      <c r="L17" s="23">
        <f>'WEEKLY COMPETITIVE REPORT'!L17</f>
        <v>4490</v>
      </c>
      <c r="M17" s="65">
        <f>'WEEKLY COMPETITIVE REPORT'!M17</f>
        <v>-25.26023594725885</v>
      </c>
      <c r="N17" s="15">
        <f t="shared" si="0"/>
        <v>2201.853618645223</v>
      </c>
      <c r="O17" s="38">
        <f>'WEEKLY COMPETITIVE REPORT'!O17</f>
        <v>10</v>
      </c>
      <c r="P17" s="15">
        <f>'WEEKLY COMPETITIVE REPORT'!P17/Y4</f>
        <v>29461.63281995366</v>
      </c>
      <c r="Q17" s="15">
        <f>'WEEKLY COMPETITIVE REPORT'!Q17/Y4</f>
        <v>40031.347962382446</v>
      </c>
      <c r="R17" s="23">
        <f>'WEEKLY COMPETITIVE REPORT'!R17</f>
        <v>4758</v>
      </c>
      <c r="S17" s="23">
        <f>'WEEKLY COMPETITIVE REPORT'!S17</f>
        <v>6609</v>
      </c>
      <c r="T17" s="65">
        <f>'WEEKLY COMPETITIVE REPORT'!T17</f>
        <v>-26.40359538320112</v>
      </c>
      <c r="U17" s="15">
        <f>'WEEKLY COMPETITIVE REPORT'!U17/Y4</f>
        <v>42551.451546953795</v>
      </c>
      <c r="V17" s="15">
        <f t="shared" si="1"/>
        <v>2946.1632819953657</v>
      </c>
      <c r="W17" s="26">
        <f t="shared" si="2"/>
        <v>72013.08436690745</v>
      </c>
      <c r="X17" s="23">
        <f>'WEEKLY COMPETITIVE REPORT'!X17</f>
        <v>7216</v>
      </c>
      <c r="Y17" s="57">
        <f>'WEEKLY COMPETITIVE REPORT'!Y17</f>
        <v>11974</v>
      </c>
    </row>
    <row r="18" spans="1:25" ht="13.5" customHeight="1">
      <c r="A18" s="51">
        <v>5</v>
      </c>
      <c r="B18" s="4">
        <f>'WEEKLY COMPETITIVE REPORT'!B18</f>
        <v>4</v>
      </c>
      <c r="C18" s="4" t="str">
        <f>'WEEKLY COMPETITIVE REPORT'!C18</f>
        <v>TOY STORY 3</v>
      </c>
      <c r="D18" s="4" t="str">
        <f>'WEEKLY COMPETITIVE REPORT'!D18</f>
        <v>SVET IGRAC 3</v>
      </c>
      <c r="E18" s="4" t="str">
        <f>'WEEKLY COMPETITIVE REPORT'!E18</f>
        <v>WDI</v>
      </c>
      <c r="F18" s="4" t="str">
        <f>'WEEKLY COMPETITIVE REPORT'!F18</f>
        <v>CENEX</v>
      </c>
      <c r="G18" s="38">
        <f>'WEEKLY COMPETITIVE REPORT'!G18</f>
        <v>7</v>
      </c>
      <c r="H18" s="38">
        <f>'WEEKLY COMPETITIVE REPORT'!H18</f>
        <v>13</v>
      </c>
      <c r="I18" s="15">
        <f>'WEEKLY COMPETITIVE REPORT'!I18/Y4</f>
        <v>17902.41243014856</v>
      </c>
      <c r="J18" s="15">
        <f>'WEEKLY COMPETITIVE REPORT'!J18/Y4</f>
        <v>19685.157421289354</v>
      </c>
      <c r="K18" s="23">
        <f>'WEEKLY COMPETITIVE REPORT'!K18</f>
        <v>2612</v>
      </c>
      <c r="L18" s="23">
        <f>'WEEKLY COMPETITIVE REPORT'!L18</f>
        <v>2886</v>
      </c>
      <c r="M18" s="65">
        <f>'WEEKLY COMPETITIVE REPORT'!M18</f>
        <v>-9.056290244409055</v>
      </c>
      <c r="N18" s="15">
        <f t="shared" si="0"/>
        <v>1377.1086484729663</v>
      </c>
      <c r="O18" s="38">
        <f>'WEEKLY COMPETITIVE REPORT'!O18</f>
        <v>13</v>
      </c>
      <c r="P18" s="15">
        <f>'WEEKLY COMPETITIVE REPORT'!P18/Y4</f>
        <v>21218.48166825678</v>
      </c>
      <c r="Q18" s="15">
        <f>'WEEKLY COMPETITIVE REPORT'!Q18/Y4</f>
        <v>21837.263186588523</v>
      </c>
      <c r="R18" s="23">
        <f>'WEEKLY COMPETITIVE REPORT'!R18</f>
        <v>3308</v>
      </c>
      <c r="S18" s="23">
        <f>'WEEKLY COMPETITIVE REPORT'!S18</f>
        <v>3272</v>
      </c>
      <c r="T18" s="65">
        <f>'WEEKLY COMPETITIVE REPORT'!T18</f>
        <v>-2.8336037947821637</v>
      </c>
      <c r="U18" s="15">
        <f>'WEEKLY COMPETITIVE REPORT'!U18/Y4</f>
        <v>186839.3076189178</v>
      </c>
      <c r="V18" s="15">
        <f t="shared" si="1"/>
        <v>1632.190897558214</v>
      </c>
      <c r="W18" s="26">
        <f t="shared" si="2"/>
        <v>208057.7892871746</v>
      </c>
      <c r="X18" s="23">
        <f>'WEEKLY COMPETITIVE REPORT'!X18</f>
        <v>29961</v>
      </c>
      <c r="Y18" s="57">
        <f>'WEEKLY COMPETITIVE REPORT'!Y18</f>
        <v>33269</v>
      </c>
    </row>
    <row r="19" spans="1:25" ht="12.75">
      <c r="A19" s="51">
        <v>6</v>
      </c>
      <c r="B19" s="4">
        <f>'WEEKLY COMPETITIVE REPORT'!B19</f>
        <v>3</v>
      </c>
      <c r="C19" s="4" t="str">
        <f>'WEEKLY COMPETITIVE REPORT'!C19</f>
        <v>RESIDENT EVIL: AFTERLIFE</v>
      </c>
      <c r="D19" s="4" t="str">
        <f>'WEEKLY COMPETITIVE REPORT'!D19</f>
        <v>NEVIDNO ZLO: DRUGI SVET</v>
      </c>
      <c r="E19" s="4" t="str">
        <f>'WEEKLY COMPETITIVE REPORT'!E19</f>
        <v>SONY</v>
      </c>
      <c r="F19" s="4" t="str">
        <f>'WEEKLY COMPETITIVE REPORT'!F19</f>
        <v>CF</v>
      </c>
      <c r="G19" s="38">
        <f>'WEEKLY COMPETITIVE REPORT'!G19</f>
        <v>3</v>
      </c>
      <c r="H19" s="38">
        <f>'WEEKLY COMPETITIVE REPORT'!H19</f>
        <v>17</v>
      </c>
      <c r="I19" s="15">
        <f>'WEEKLY COMPETITIVE REPORT'!I19/Y4</f>
        <v>11957.20321657353</v>
      </c>
      <c r="J19" s="15">
        <f>'WEEKLY COMPETITIVE REPORT'!J19/Y4</f>
        <v>20933.624097042386</v>
      </c>
      <c r="K19" s="23">
        <f>'WEEKLY COMPETITIVE REPORT'!K19</f>
        <v>1582</v>
      </c>
      <c r="L19" s="23">
        <f>'WEEKLY COMPETITIVE REPORT'!L19</f>
        <v>2640</v>
      </c>
      <c r="M19" s="65">
        <f>'WEEKLY COMPETITIVE REPORT'!M19</f>
        <v>-42.88039585910541</v>
      </c>
      <c r="N19" s="15">
        <f t="shared" si="0"/>
        <v>703.3648950925607</v>
      </c>
      <c r="O19" s="38">
        <f>'WEEKLY COMPETITIVE REPORT'!O19</f>
        <v>17</v>
      </c>
      <c r="P19" s="15">
        <f>'WEEKLY COMPETITIVE REPORT'!P19/Y4</f>
        <v>16360.910453863977</v>
      </c>
      <c r="Q19" s="15">
        <f>'WEEKLY COMPETITIVE REPORT'!Q19/Y4</f>
        <v>29430.284857571212</v>
      </c>
      <c r="R19" s="23">
        <f>'WEEKLY COMPETITIVE REPORT'!R19</f>
        <v>2298</v>
      </c>
      <c r="S19" s="23">
        <f>'WEEKLY COMPETITIVE REPORT'!S19</f>
        <v>4073</v>
      </c>
      <c r="T19" s="65">
        <f>'WEEKLY COMPETITIVE REPORT'!T19</f>
        <v>-44.40790997082388</v>
      </c>
      <c r="U19" s="15">
        <f>'WEEKLY COMPETITIVE REPORT'!U19/Y4</f>
        <v>61538.7760665122</v>
      </c>
      <c r="V19" s="15">
        <f t="shared" si="1"/>
        <v>962.4064972861163</v>
      </c>
      <c r="W19" s="26">
        <f t="shared" si="2"/>
        <v>77899.68652037617</v>
      </c>
      <c r="X19" s="23">
        <f>'WEEKLY COMPETITIVE REPORT'!X19</f>
        <v>8777</v>
      </c>
      <c r="Y19" s="57">
        <f>'WEEKLY COMPETITIVE REPORT'!Y19</f>
        <v>11075</v>
      </c>
    </row>
    <row r="20" spans="1:25" ht="12.75">
      <c r="A20" s="52">
        <v>7</v>
      </c>
      <c r="B20" s="4">
        <f>'WEEKLY COMPETITIVE REPORT'!B20</f>
        <v>5</v>
      </c>
      <c r="C20" s="4" t="str">
        <f>'WEEKLY COMPETITIVE REPORT'!C20</f>
        <v>THE KARATE KID</v>
      </c>
      <c r="D20" s="4" t="str">
        <f>'WEEKLY COMPETITIVE REPORT'!D20</f>
        <v>KARATE KID</v>
      </c>
      <c r="E20" s="4" t="str">
        <f>'WEEKLY COMPETITIVE REPORT'!E20</f>
        <v>SONY</v>
      </c>
      <c r="F20" s="4" t="str">
        <f>'WEEKLY COMPETITIVE REPORT'!F20</f>
        <v>CF</v>
      </c>
      <c r="G20" s="38">
        <f>'WEEKLY COMPETITIVE REPORT'!G20</f>
        <v>4</v>
      </c>
      <c r="H20" s="38">
        <f>'WEEKLY COMPETITIVE REPORT'!H20</f>
        <v>12</v>
      </c>
      <c r="I20" s="15">
        <f>'WEEKLY COMPETITIVE REPORT'!I20/Y4</f>
        <v>14440.507019217663</v>
      </c>
      <c r="J20" s="15">
        <f>'WEEKLY COMPETITIVE REPORT'!J20/Y4</f>
        <v>18375.357775657627</v>
      </c>
      <c r="K20" s="23">
        <f>'WEEKLY COMPETITIVE REPORT'!K20</f>
        <v>2212</v>
      </c>
      <c r="L20" s="23">
        <f>'WEEKLY COMPETITIVE REPORT'!L20</f>
        <v>2786</v>
      </c>
      <c r="M20" s="65">
        <f>'WEEKLY COMPETITIVE REPORT'!M20</f>
        <v>-21.41373683429758</v>
      </c>
      <c r="N20" s="15">
        <f t="shared" si="0"/>
        <v>1203.3755849348051</v>
      </c>
      <c r="O20" s="38">
        <f>'WEEKLY COMPETITIVE REPORT'!O20</f>
        <v>12</v>
      </c>
      <c r="P20" s="15">
        <f>'WEEKLY COMPETITIVE REPORT'!P20/Y4</f>
        <v>16032.4383262914</v>
      </c>
      <c r="Q20" s="15">
        <f>'WEEKLY COMPETITIVE REPORT'!Q20/Y4</f>
        <v>21467.902412430147</v>
      </c>
      <c r="R20" s="23">
        <f>'WEEKLY COMPETITIVE REPORT'!R20</f>
        <v>2526</v>
      </c>
      <c r="S20" s="23">
        <f>'WEEKLY COMPETITIVE REPORT'!S20</f>
        <v>3399</v>
      </c>
      <c r="T20" s="65">
        <f>'WEEKLY COMPETITIVE REPORT'!T20</f>
        <v>-25.319027363342002</v>
      </c>
      <c r="U20" s="15">
        <f>'WEEKLY COMPETITIVE REPORT'!U20/Y4</f>
        <v>99146.79024124301</v>
      </c>
      <c r="V20" s="15">
        <f t="shared" si="1"/>
        <v>1336.03652719095</v>
      </c>
      <c r="W20" s="26">
        <f t="shared" si="2"/>
        <v>115179.22856753442</v>
      </c>
      <c r="X20" s="23">
        <f>'WEEKLY COMPETITIVE REPORT'!X20</f>
        <v>15916</v>
      </c>
      <c r="Y20" s="57">
        <f>'WEEKLY COMPETITIVE REPORT'!Y20</f>
        <v>18442</v>
      </c>
    </row>
    <row r="21" spans="1:25" ht="12.75">
      <c r="A21" s="51">
        <v>8</v>
      </c>
      <c r="B21" s="4">
        <f>'WEEKLY COMPETITIVE REPORT'!B21</f>
        <v>6</v>
      </c>
      <c r="C21" s="4" t="str">
        <f>'WEEKLY COMPETITIVE REPORT'!C21</f>
        <v>GOING THE DISTANCE</v>
      </c>
      <c r="D21" s="4" t="str">
        <f>'WEEKLY COMPETITIVE REPORT'!D21</f>
        <v>LJUBEZEN NA DALJAVO</v>
      </c>
      <c r="E21" s="4" t="str">
        <f>'WEEKLY COMPETITIVE REPORT'!E21</f>
        <v>WB</v>
      </c>
      <c r="F21" s="4" t="str">
        <f>'WEEKLY COMPETITIVE REPORT'!F21</f>
        <v>Blitz</v>
      </c>
      <c r="G21" s="38">
        <f>'WEEKLY COMPETITIVE REPORT'!G21</f>
        <v>3</v>
      </c>
      <c r="H21" s="38">
        <f>'WEEKLY COMPETITIVE REPORT'!H21</f>
        <v>7</v>
      </c>
      <c r="I21" s="15">
        <f>'WEEKLY COMPETITIVE REPORT'!I21/Y4</f>
        <v>7917.404933896688</v>
      </c>
      <c r="J21" s="15">
        <f>'WEEKLY COMPETITIVE REPORT'!J21/Y4</f>
        <v>14454.136568079597</v>
      </c>
      <c r="K21" s="23">
        <f>'WEEKLY COMPETITIVE REPORT'!K21</f>
        <v>1166</v>
      </c>
      <c r="L21" s="23">
        <f>'WEEKLY COMPETITIVE REPORT'!L21</f>
        <v>2173</v>
      </c>
      <c r="M21" s="65">
        <f>'WEEKLY COMPETITIVE REPORT'!M21</f>
        <v>-45.22395096652523</v>
      </c>
      <c r="N21" s="15">
        <f aca="true" t="shared" si="3" ref="N21:N33">I21/H21</f>
        <v>1131.0578476995267</v>
      </c>
      <c r="O21" s="38">
        <f>'WEEKLY COMPETITIVE REPORT'!O21</f>
        <v>7</v>
      </c>
      <c r="P21" s="15">
        <f>'WEEKLY COMPETITIVE REPORT'!P21/Y4</f>
        <v>10468.856480850483</v>
      </c>
      <c r="Q21" s="15">
        <f>'WEEKLY COMPETITIVE REPORT'!Q21/Y4</f>
        <v>19878.697015128797</v>
      </c>
      <c r="R21" s="23">
        <f>'WEEKLY COMPETITIVE REPORT'!R21</f>
        <v>1646</v>
      </c>
      <c r="S21" s="23">
        <f>'WEEKLY COMPETITIVE REPORT'!S21</f>
        <v>3238</v>
      </c>
      <c r="T21" s="65">
        <f>'WEEKLY COMPETITIVE REPORT'!T21</f>
        <v>-47.33630442235173</v>
      </c>
      <c r="U21" s="15">
        <f>'WEEKLY COMPETITIVE REPORT'!U21/Y4</f>
        <v>44948.889191767754</v>
      </c>
      <c r="V21" s="15">
        <f aca="true" t="shared" si="4" ref="V21:V33">P21/O21</f>
        <v>1495.5509258357833</v>
      </c>
      <c r="W21" s="26">
        <f aca="true" t="shared" si="5" ref="W21:W33">P21+U21</f>
        <v>55417.745672618235</v>
      </c>
      <c r="X21" s="23">
        <f>'WEEKLY COMPETITIVE REPORT'!X21</f>
        <v>7483</v>
      </c>
      <c r="Y21" s="57">
        <f>'WEEKLY COMPETITIVE REPORT'!Y21</f>
        <v>9129</v>
      </c>
    </row>
    <row r="22" spans="1:25" ht="12.75">
      <c r="A22" s="51">
        <v>9</v>
      </c>
      <c r="B22" s="4">
        <f>'WEEKLY COMPETITIVE REPORT'!B22</f>
        <v>9</v>
      </c>
      <c r="C22" s="4" t="str">
        <f>'WEEKLY COMPETITIVE REPORT'!C22</f>
        <v>INCEPTION</v>
      </c>
      <c r="D22" s="4" t="str">
        <f>'WEEKLY COMPETITIVE REPORT'!D22</f>
        <v>IZVOR</v>
      </c>
      <c r="E22" s="4" t="str">
        <f>'WEEKLY COMPETITIVE REPORT'!E22</f>
        <v>WB</v>
      </c>
      <c r="F22" s="4" t="str">
        <f>'WEEKLY COMPETITIVE REPORT'!F22</f>
        <v>Blitz</v>
      </c>
      <c r="G22" s="38">
        <f>'WEEKLY COMPETITIVE REPORT'!G22</f>
        <v>10</v>
      </c>
      <c r="H22" s="38">
        <f>'WEEKLY COMPETITIVE REPORT'!H22</f>
        <v>10</v>
      </c>
      <c r="I22" s="15">
        <f>'WEEKLY COMPETITIVE REPORT'!I22/Y4</f>
        <v>5977.920130843669</v>
      </c>
      <c r="J22" s="15">
        <f>'WEEKLY COMPETITIVE REPORT'!J22/Y4</f>
        <v>6647.130979964563</v>
      </c>
      <c r="K22" s="23">
        <f>'WEEKLY COMPETITIVE REPORT'!K22</f>
        <v>804</v>
      </c>
      <c r="L22" s="23">
        <f>'WEEKLY COMPETITIVE REPORT'!L22</f>
        <v>901</v>
      </c>
      <c r="M22" s="65">
        <f>'WEEKLY COMPETITIVE REPORT'!M22</f>
        <v>-10.067664547877797</v>
      </c>
      <c r="N22" s="15">
        <f t="shared" si="3"/>
        <v>597.7920130843669</v>
      </c>
      <c r="O22" s="38">
        <f>'WEEKLY COMPETITIVE REPORT'!O22</f>
        <v>10</v>
      </c>
      <c r="P22" s="15">
        <f>'WEEKLY COMPETITIVE REPORT'!P22/Y4</f>
        <v>8718.822406978328</v>
      </c>
      <c r="Q22" s="15">
        <f>'WEEKLY COMPETITIVE REPORT'!Q22/Y4</f>
        <v>10387.079187678888</v>
      </c>
      <c r="R22" s="23">
        <f>'WEEKLY COMPETITIVE REPORT'!R22</f>
        <v>1220</v>
      </c>
      <c r="S22" s="23">
        <f>'WEEKLY COMPETITIVE REPORT'!S22</f>
        <v>1478</v>
      </c>
      <c r="T22" s="65">
        <f>'WEEKLY COMPETITIVE REPORT'!T22</f>
        <v>-16.06088439837292</v>
      </c>
      <c r="U22" s="15">
        <f>'WEEKLY COMPETITIVE REPORT'!U22/Y4</f>
        <v>386742.53782199806</v>
      </c>
      <c r="V22" s="15">
        <f t="shared" si="4"/>
        <v>871.8822406978328</v>
      </c>
      <c r="W22" s="26">
        <f t="shared" si="5"/>
        <v>395461.3602289764</v>
      </c>
      <c r="X22" s="23">
        <f>'WEEKLY COMPETITIVE REPORT'!X22</f>
        <v>59687</v>
      </c>
      <c r="Y22" s="57">
        <f>'WEEKLY COMPETITIVE REPORT'!Y22</f>
        <v>60907</v>
      </c>
    </row>
    <row r="23" spans="1:25" ht="12.75">
      <c r="A23" s="51">
        <v>10</v>
      </c>
      <c r="B23" s="4">
        <f>'WEEKLY COMPETITIVE REPORT'!B23</f>
        <v>7</v>
      </c>
      <c r="C23" s="4" t="str">
        <f>'WEEKLY COMPETITIVE REPORT'!C23</f>
        <v>MARMADUKE</v>
      </c>
      <c r="D23" s="4" t="str">
        <f>'WEEKLY COMPETITIVE REPORT'!D23</f>
        <v>MARMADUKE</v>
      </c>
      <c r="E23" s="4" t="str">
        <f>'WEEKLY COMPETITIVE REPORT'!E23</f>
        <v>FOX</v>
      </c>
      <c r="F23" s="4" t="str">
        <f>'WEEKLY COMPETITIVE REPORT'!F23</f>
        <v>CF</v>
      </c>
      <c r="G23" s="38">
        <f>'WEEKLY COMPETITIVE REPORT'!G23</f>
        <v>6</v>
      </c>
      <c r="H23" s="38">
        <f>'WEEKLY COMPETITIVE REPORT'!H23</f>
        <v>8</v>
      </c>
      <c r="I23" s="15">
        <f>'WEEKLY COMPETITIVE REPORT'!I23/Y4</f>
        <v>7599.836445413656</v>
      </c>
      <c r="J23" s="15">
        <f>'WEEKLY COMPETITIVE REPORT'!J23/Y4</f>
        <v>12345.645359138613</v>
      </c>
      <c r="K23" s="23">
        <f>'WEEKLY COMPETITIVE REPORT'!K23</f>
        <v>1224</v>
      </c>
      <c r="L23" s="23">
        <f>'WEEKLY COMPETITIVE REPORT'!L23</f>
        <v>2118</v>
      </c>
      <c r="M23" s="65">
        <f>'WEEKLY COMPETITIVE REPORT'!M23</f>
        <v>-38.44115698829764</v>
      </c>
      <c r="N23" s="15">
        <f t="shared" si="3"/>
        <v>949.979555676707</v>
      </c>
      <c r="O23" s="38">
        <f>'WEEKLY COMPETITIVE REPORT'!O23</f>
        <v>8</v>
      </c>
      <c r="P23" s="15">
        <f>'WEEKLY COMPETITIVE REPORT'!P23/Y4</f>
        <v>8522.556903366498</v>
      </c>
      <c r="Q23" s="15">
        <f>'WEEKLY COMPETITIVE REPORT'!Q23/Y4</f>
        <v>13814.910726454955</v>
      </c>
      <c r="R23" s="23">
        <f>'WEEKLY COMPETITIVE REPORT'!R23</f>
        <v>1398</v>
      </c>
      <c r="S23" s="23">
        <f>'WEEKLY COMPETITIVE REPORT'!S23</f>
        <v>2414</v>
      </c>
      <c r="T23" s="65">
        <f>'WEEKLY COMPETITIVE REPORT'!T23</f>
        <v>-38.30899763220206</v>
      </c>
      <c r="U23" s="15">
        <f>'WEEKLY COMPETITIVE REPORT'!U23/Y4</f>
        <v>112935.8048248603</v>
      </c>
      <c r="V23" s="15">
        <f t="shared" si="4"/>
        <v>1065.3196129208122</v>
      </c>
      <c r="W23" s="26">
        <f t="shared" si="5"/>
        <v>121458.3617282268</v>
      </c>
      <c r="X23" s="23">
        <f>'WEEKLY COMPETITIVE REPORT'!X23</f>
        <v>20210</v>
      </c>
      <c r="Y23" s="57">
        <f>'WEEKLY COMPETITIVE REPORT'!Y23</f>
        <v>21608</v>
      </c>
    </row>
    <row r="24" spans="1:25" ht="12.75">
      <c r="A24" s="51">
        <v>11</v>
      </c>
      <c r="B24" s="4">
        <f>'WEEKLY COMPETITIVE REPORT'!B24</f>
        <v>8</v>
      </c>
      <c r="C24" s="4" t="str">
        <f>'WEEKLY COMPETITIVE REPORT'!C24</f>
        <v>MACHETE</v>
      </c>
      <c r="D24" s="4" t="str">
        <f>'WEEKLY COMPETITIVE REPORT'!D24</f>
        <v>MACETA</v>
      </c>
      <c r="E24" s="4" t="str">
        <f>'WEEKLY COMPETITIVE REPORT'!E24</f>
        <v>INDEP</v>
      </c>
      <c r="F24" s="4" t="str">
        <f>'WEEKLY COMPETITIVE REPORT'!F24</f>
        <v>Cinemania</v>
      </c>
      <c r="G24" s="38">
        <f>'WEEKLY COMPETITIVE REPORT'!G24</f>
        <v>4</v>
      </c>
      <c r="H24" s="38">
        <f>'WEEKLY COMPETITIVE REPORT'!H24</f>
        <v>4</v>
      </c>
      <c r="I24" s="15">
        <f>'WEEKLY COMPETITIVE REPORT'!I24/Y4</f>
        <v>4786.697560310754</v>
      </c>
      <c r="J24" s="15">
        <f>'WEEKLY COMPETITIVE REPORT'!J24/Y4</f>
        <v>6112.852664576802</v>
      </c>
      <c r="K24" s="23">
        <f>'WEEKLY COMPETITIVE REPORT'!K24</f>
        <v>705</v>
      </c>
      <c r="L24" s="23">
        <f>'WEEKLY COMPETITIVE REPORT'!L24</f>
        <v>979</v>
      </c>
      <c r="M24" s="65">
        <f>'WEEKLY COMPETITIVE REPORT'!M24</f>
        <v>-21.694537346711257</v>
      </c>
      <c r="N24" s="15">
        <f t="shared" si="3"/>
        <v>1196.6743900776885</v>
      </c>
      <c r="O24" s="38">
        <f>'WEEKLY COMPETITIVE REPORT'!O24</f>
        <v>4</v>
      </c>
      <c r="P24" s="15">
        <f>'WEEKLY COMPETITIVE REPORT'!P24/Y4</f>
        <v>6968.788333106174</v>
      </c>
      <c r="Q24" s="15">
        <f>'WEEKLY COMPETITIVE REPORT'!Q24/Y4</f>
        <v>10780.973149788742</v>
      </c>
      <c r="R24" s="23">
        <f>'WEEKLY COMPETITIVE REPORT'!R24</f>
        <v>1117</v>
      </c>
      <c r="S24" s="23">
        <f>'WEEKLY COMPETITIVE REPORT'!S24</f>
        <v>1751</v>
      </c>
      <c r="T24" s="65">
        <f>'WEEKLY COMPETITIVE REPORT'!T24</f>
        <v>-35.36030341340076</v>
      </c>
      <c r="U24" s="15">
        <f>'WEEKLY COMPETITIVE REPORT'!U24/Y4</f>
        <v>33906.228703829904</v>
      </c>
      <c r="V24" s="15">
        <f t="shared" si="4"/>
        <v>1742.1970832765435</v>
      </c>
      <c r="W24" s="26">
        <f t="shared" si="5"/>
        <v>40875.01703693608</v>
      </c>
      <c r="X24" s="23">
        <f>'WEEKLY COMPETITIVE REPORT'!X24</f>
        <v>5479</v>
      </c>
      <c r="Y24" s="57">
        <f>'WEEKLY COMPETITIVE REPORT'!Y24</f>
        <v>6596</v>
      </c>
    </row>
    <row r="25" spans="1:25" ht="12.75">
      <c r="A25" s="51">
        <v>12</v>
      </c>
      <c r="B25" s="4">
        <f>'WEEKLY COMPETITIVE REPORT'!B25</f>
        <v>11</v>
      </c>
      <c r="C25" s="4" t="str">
        <f>'WEEKLY COMPETITIVE REPORT'!C25</f>
        <v>SALT</v>
      </c>
      <c r="D25" s="4" t="str">
        <f>'WEEKLY COMPETITIVE REPORT'!D25</f>
        <v>SALT</v>
      </c>
      <c r="E25" s="4" t="str">
        <f>'WEEKLY COMPETITIVE REPORT'!E25</f>
        <v>SONY</v>
      </c>
      <c r="F25" s="4" t="str">
        <f>'WEEKLY COMPETITIVE REPORT'!F25</f>
        <v>CF</v>
      </c>
      <c r="G25" s="38">
        <f>'WEEKLY COMPETITIVE REPORT'!G25</f>
        <v>6</v>
      </c>
      <c r="H25" s="38">
        <f>'WEEKLY COMPETITIVE REPORT'!H25</f>
        <v>10</v>
      </c>
      <c r="I25" s="15">
        <f>'WEEKLY COMPETITIVE REPORT'!I25/Y4</f>
        <v>5327.79065012948</v>
      </c>
      <c r="J25" s="15">
        <f>'WEEKLY COMPETITIVE REPORT'!J25/Y4</f>
        <v>7460.815047021943</v>
      </c>
      <c r="K25" s="23">
        <f>'WEEKLY COMPETITIVE REPORT'!K25</f>
        <v>786</v>
      </c>
      <c r="L25" s="23">
        <f>'WEEKLY COMPETITIVE REPORT'!L25</f>
        <v>1177</v>
      </c>
      <c r="M25" s="65">
        <f>'WEEKLY COMPETITIVE REPORT'!M25</f>
        <v>-28.58969674826453</v>
      </c>
      <c r="N25" s="15">
        <f t="shared" si="3"/>
        <v>532.779065012948</v>
      </c>
      <c r="O25" s="38">
        <f>'WEEKLY COMPETITIVE REPORT'!O25</f>
        <v>10</v>
      </c>
      <c r="P25" s="15">
        <f>'WEEKLY COMPETITIVE REPORT'!P25/Y4</f>
        <v>6850.21125800736</v>
      </c>
      <c r="Q25" s="15">
        <f>'WEEKLY COMPETITIVE REPORT'!Q25/Y4</f>
        <v>9847.349052746355</v>
      </c>
      <c r="R25" s="23">
        <f>'WEEKLY COMPETITIVE REPORT'!R25</f>
        <v>1056</v>
      </c>
      <c r="S25" s="23">
        <f>'WEEKLY COMPETITIVE REPORT'!S25</f>
        <v>1619</v>
      </c>
      <c r="T25" s="65">
        <f>'WEEKLY COMPETITIVE REPORT'!T25</f>
        <v>-30.435986159169545</v>
      </c>
      <c r="U25" s="15">
        <f>'WEEKLY COMPETITIVE REPORT'!U25/Y4</f>
        <v>175818.45440915905</v>
      </c>
      <c r="V25" s="15">
        <f t="shared" si="4"/>
        <v>685.021125800736</v>
      </c>
      <c r="W25" s="26">
        <f t="shared" si="5"/>
        <v>182668.6656671664</v>
      </c>
      <c r="X25" s="23">
        <f>'WEEKLY COMPETITIVE REPORT'!X25</f>
        <v>29683</v>
      </c>
      <c r="Y25" s="57">
        <f>'WEEKLY COMPETITIVE REPORT'!Y25</f>
        <v>30739</v>
      </c>
    </row>
    <row r="26" spans="1:25" ht="12.75" customHeight="1">
      <c r="A26" s="51">
        <v>13</v>
      </c>
      <c r="B26" s="4">
        <f>'WEEKLY COMPETITIVE REPORT'!B26</f>
        <v>13</v>
      </c>
      <c r="C26" s="4" t="str">
        <f>'WEEKLY COMPETITIVE REPORT'!C26</f>
        <v>THE EXPENDABLES</v>
      </c>
      <c r="D26" s="4" t="str">
        <f>'WEEKLY COMPETITIVE REPORT'!D26</f>
        <v>PLACANCI</v>
      </c>
      <c r="E26" s="4" t="str">
        <f>'WEEKLY COMPETITIVE REPORT'!E26</f>
        <v>INDEP</v>
      </c>
      <c r="F26" s="4" t="str">
        <f>'WEEKLY COMPETITIVE REPORT'!F26</f>
        <v>FIVIA</v>
      </c>
      <c r="G26" s="38">
        <f>'WEEKLY COMPETITIVE REPORT'!G26</f>
        <v>6</v>
      </c>
      <c r="H26" s="38">
        <f>'WEEKLY COMPETITIVE REPORT'!H26</f>
        <v>6</v>
      </c>
      <c r="I26" s="15">
        <f>'WEEKLY COMPETITIVE REPORT'!I26/Y4</f>
        <v>4497.751124437781</v>
      </c>
      <c r="J26" s="15">
        <f>'WEEKLY COMPETITIVE REPORT'!J26/Y4</f>
        <v>5367.316341829085</v>
      </c>
      <c r="K26" s="23">
        <f>'WEEKLY COMPETITIVE REPORT'!K26</f>
        <v>681</v>
      </c>
      <c r="L26" s="23">
        <f>'WEEKLY COMPETITIVE REPORT'!L26</f>
        <v>847</v>
      </c>
      <c r="M26" s="65">
        <f>'WEEKLY COMPETITIVE REPORT'!M26</f>
        <v>-16.20111731843575</v>
      </c>
      <c r="N26" s="15">
        <f t="shared" si="3"/>
        <v>749.6251874062968</v>
      </c>
      <c r="O26" s="38">
        <f>'WEEKLY COMPETITIVE REPORT'!O26</f>
        <v>6</v>
      </c>
      <c r="P26" s="15">
        <f>'WEEKLY COMPETITIVE REPORT'!P26/Y4</f>
        <v>5543.137522148017</v>
      </c>
      <c r="Q26" s="15">
        <f>'WEEKLY COMPETITIVE REPORT'!Q26/Y4</f>
        <v>6926.536731634183</v>
      </c>
      <c r="R26" s="23">
        <f>'WEEKLY COMPETITIVE REPORT'!R26</f>
        <v>879</v>
      </c>
      <c r="S26" s="23">
        <f>'WEEKLY COMPETITIVE REPORT'!S26</f>
        <v>1138</v>
      </c>
      <c r="T26" s="65">
        <f>'WEEKLY COMPETITIVE REPORT'!T26</f>
        <v>-19.9724517906336</v>
      </c>
      <c r="U26" s="15">
        <f>'WEEKLY COMPETITIVE REPORT'!U26/Y4</f>
        <v>119355.32233883058</v>
      </c>
      <c r="V26" s="15">
        <f t="shared" si="4"/>
        <v>923.8562536913361</v>
      </c>
      <c r="W26" s="26">
        <f t="shared" si="5"/>
        <v>124898.45986097859</v>
      </c>
      <c r="X26" s="23">
        <f>'WEEKLY COMPETITIVE REPORT'!X26</f>
        <v>19879</v>
      </c>
      <c r="Y26" s="57">
        <f>'WEEKLY COMPETITIVE REPORT'!Y26</f>
        <v>20758</v>
      </c>
    </row>
    <row r="27" spans="1:25" ht="12.75" customHeight="1">
      <c r="A27" s="51">
        <v>14</v>
      </c>
      <c r="B27" s="4" t="str">
        <f>'WEEKLY COMPETITIVE REPORT'!B27</f>
        <v>New</v>
      </c>
      <c r="C27" s="4" t="str">
        <f>'WEEKLY COMPETITIVE REPORT'!C27</f>
        <v>THE CRAZIES</v>
      </c>
      <c r="D27" s="4" t="str">
        <f>'WEEKLY COMPETITIVE REPORT'!D27</f>
        <v>ZBLAZNELI</v>
      </c>
      <c r="E27" s="4" t="str">
        <f>'WEEKLY COMPETITIVE REPORT'!E27</f>
        <v>INDEP</v>
      </c>
      <c r="F27" s="4" t="str">
        <f>'WEEKLY COMPETITIVE REPORT'!F27</f>
        <v>Cinemania</v>
      </c>
      <c r="G27" s="38">
        <f>'WEEKLY COMPETITIVE REPORT'!G27</f>
        <v>1</v>
      </c>
      <c r="H27" s="38">
        <f>'WEEKLY COMPETITIVE REPORT'!H27</f>
        <v>2</v>
      </c>
      <c r="I27" s="15">
        <f>'WEEKLY COMPETITIVE REPORT'!I27/Y4</f>
        <v>4173.367861523783</v>
      </c>
      <c r="J27" s="15">
        <f>'WEEKLY COMPETITIVE REPORT'!J27/Y17</f>
        <v>0</v>
      </c>
      <c r="K27" s="23">
        <f>'WEEKLY COMPETITIVE REPORT'!K27</f>
        <v>594</v>
      </c>
      <c r="L27" s="23">
        <f>'WEEKLY COMPETITIVE REPORT'!L27</f>
        <v>0</v>
      </c>
      <c r="M27" s="65">
        <f>'WEEKLY COMPETITIVE REPORT'!M27</f>
        <v>0</v>
      </c>
      <c r="N27" s="15">
        <f t="shared" si="3"/>
        <v>2086.6839307618916</v>
      </c>
      <c r="O27" s="38">
        <f>'WEEKLY COMPETITIVE REPORT'!O27</f>
        <v>2</v>
      </c>
      <c r="P27" s="15">
        <f>'WEEKLY COMPETITIVE REPORT'!P27/Y4</f>
        <v>5455.908409431648</v>
      </c>
      <c r="Q27" s="15">
        <f>'WEEKLY COMPETITIVE REPORT'!Q27/Y17</f>
        <v>0</v>
      </c>
      <c r="R27" s="23">
        <f>'WEEKLY COMPETITIVE REPORT'!R27</f>
        <v>830</v>
      </c>
      <c r="S27" s="23">
        <f>'WEEKLY COMPETITIVE REPORT'!S27</f>
        <v>0</v>
      </c>
      <c r="T27" s="65">
        <f>'WEEKLY COMPETITIVE REPORT'!T27</f>
        <v>0</v>
      </c>
      <c r="U27" s="15">
        <f>'WEEKLY COMPETITIVE REPORT'!U27/Y17</f>
        <v>0.04960748287957241</v>
      </c>
      <c r="V27" s="15">
        <f t="shared" si="4"/>
        <v>2727.954204715824</v>
      </c>
      <c r="W27" s="26">
        <f t="shared" si="5"/>
        <v>5455.958016914527</v>
      </c>
      <c r="X27" s="23">
        <f>'WEEKLY COMPETITIVE REPORT'!X27</f>
        <v>145</v>
      </c>
      <c r="Y27" s="57">
        <f>'WEEKLY COMPETITIVE REPORT'!Y27</f>
        <v>975</v>
      </c>
    </row>
    <row r="28" spans="1:25" ht="12.75">
      <c r="A28" s="51">
        <v>15</v>
      </c>
      <c r="B28" s="4">
        <f>'WEEKLY COMPETITIVE REPORT'!B28</f>
        <v>12</v>
      </c>
      <c r="C28" s="4" t="str">
        <f>'WEEKLY COMPETITIVE REPORT'!C28</f>
        <v>CHARLIE ST. CLOUD</v>
      </c>
      <c r="D28" s="4" t="str">
        <f>'WEEKLY COMPETITIVE REPORT'!D28</f>
        <v>CHARLIE</v>
      </c>
      <c r="E28" s="4" t="str">
        <f>'WEEKLY COMPETITIVE REPORT'!E28</f>
        <v>UNI</v>
      </c>
      <c r="F28" s="4" t="str">
        <f>'WEEKLY COMPETITIVE REPORT'!F28</f>
        <v>Karantanija</v>
      </c>
      <c r="G28" s="38">
        <f>'WEEKLY COMPETITIVE REPORT'!G28</f>
        <v>3</v>
      </c>
      <c r="H28" s="38">
        <f>'WEEKLY COMPETITIVE REPORT'!H28</f>
        <v>8</v>
      </c>
      <c r="I28" s="15">
        <f>'WEEKLY COMPETITIVE REPORT'!I28/Y4</f>
        <v>3212.4846667575302</v>
      </c>
      <c r="J28" s="15">
        <f>'WEEKLY COMPETITIVE REPORT'!J28/Y17</f>
        <v>0.3368130950392517</v>
      </c>
      <c r="K28" s="23">
        <f>'WEEKLY COMPETITIVE REPORT'!K28</f>
        <v>505</v>
      </c>
      <c r="L28" s="23">
        <f>'WEEKLY COMPETITIVE REPORT'!L28</f>
        <v>857</v>
      </c>
      <c r="M28" s="65">
        <f>'WEEKLY COMPETITIVE REPORT'!M28</f>
        <v>-41.55715348375899</v>
      </c>
      <c r="N28" s="15">
        <f t="shared" si="3"/>
        <v>401.5605833446913</v>
      </c>
      <c r="O28" s="38">
        <f>'WEEKLY COMPETITIVE REPORT'!O28</f>
        <v>8</v>
      </c>
      <c r="P28" s="15">
        <f>'WEEKLY COMPETITIVE REPORT'!P28/Y4</f>
        <v>4230.611966743901</v>
      </c>
      <c r="Q28" s="15">
        <f>'WEEKLY COMPETITIVE REPORT'!Q28/Y17</f>
        <v>0.45757474528144315</v>
      </c>
      <c r="R28" s="23">
        <f>'WEEKLY COMPETITIVE REPORT'!R28</f>
        <v>723</v>
      </c>
      <c r="S28" s="23">
        <f>'WEEKLY COMPETITIVE REPORT'!S28</f>
        <v>1270</v>
      </c>
      <c r="T28" s="65">
        <f>'WEEKLY COMPETITIVE REPORT'!T28</f>
        <v>-43.34732615440774</v>
      </c>
      <c r="U28" s="15">
        <f>'WEEKLY COMPETITIVE REPORT'!U28/Y17</f>
        <v>1.2210623016535829</v>
      </c>
      <c r="V28" s="15">
        <f t="shared" si="4"/>
        <v>528.8264958429876</v>
      </c>
      <c r="W28" s="26">
        <f t="shared" si="5"/>
        <v>4231.833029045554</v>
      </c>
      <c r="X28" s="23">
        <f>'WEEKLY COMPETITIVE REPORT'!X28</f>
        <v>3475</v>
      </c>
      <c r="Y28" s="57">
        <f>'WEEKLY COMPETITIVE REPORT'!Y28</f>
        <v>4198</v>
      </c>
    </row>
    <row r="29" spans="1:25" ht="12.75">
      <c r="A29" s="51">
        <v>16</v>
      </c>
      <c r="B29" s="4">
        <f>'WEEKLY COMPETITIVE REPORT'!B29</f>
        <v>10</v>
      </c>
      <c r="C29" s="4" t="str">
        <f>'WEEKLY COMPETITIVE REPORT'!C29</f>
        <v>CATS &amp; DOGS 2</v>
      </c>
      <c r="D29" s="4" t="str">
        <f>'WEEKLY COMPETITIVE REPORT'!D29</f>
        <v>MACKE IN PSI 2</v>
      </c>
      <c r="E29" s="4" t="str">
        <f>'WEEKLY COMPETITIVE REPORT'!E29</f>
        <v>WB</v>
      </c>
      <c r="F29" s="4" t="str">
        <f>'WEEKLY COMPETITIVE REPORT'!F29</f>
        <v>Blitz</v>
      </c>
      <c r="G29" s="38">
        <f>'WEEKLY COMPETITIVE REPORT'!G29</f>
        <v>5</v>
      </c>
      <c r="H29" s="38">
        <f>'WEEKLY COMPETITIVE REPORT'!H29</f>
        <v>11</v>
      </c>
      <c r="I29" s="15">
        <f>'WEEKLY COMPETITIVE REPORT'!I29/Y4</f>
        <v>2650.9472536459043</v>
      </c>
      <c r="J29" s="15">
        <f>'WEEKLY COMPETITIVE REPORT'!J29/Y17</f>
        <v>0.5516118256221814</v>
      </c>
      <c r="K29" s="23">
        <f>'WEEKLY COMPETITIVE REPORT'!K29</f>
        <v>371</v>
      </c>
      <c r="L29" s="23">
        <f>'WEEKLY COMPETITIVE REPORT'!L29</f>
        <v>1202</v>
      </c>
      <c r="M29" s="65">
        <f>'WEEKLY COMPETITIVE REPORT'!M29</f>
        <v>-70.55261165783497</v>
      </c>
      <c r="N29" s="15">
        <f t="shared" si="3"/>
        <v>240.9952048769004</v>
      </c>
      <c r="O29" s="38">
        <f>'WEEKLY COMPETITIVE REPORT'!O29</f>
        <v>11</v>
      </c>
      <c r="P29" s="15">
        <f>'WEEKLY COMPETITIVE REPORT'!P29/Y4</f>
        <v>2920.812321112171</v>
      </c>
      <c r="Q29" s="15">
        <f>'WEEKLY COMPETITIVE REPORT'!Q29/Y17</f>
        <v>0.6347920494404543</v>
      </c>
      <c r="R29" s="23">
        <f>'WEEKLY COMPETITIVE REPORT'!R29</f>
        <v>412</v>
      </c>
      <c r="S29" s="23">
        <f>'WEEKLY COMPETITIVE REPORT'!S29</f>
        <v>1446</v>
      </c>
      <c r="T29" s="65">
        <f>'WEEKLY COMPETITIVE REPORT'!T29</f>
        <v>-71.80634127088541</v>
      </c>
      <c r="U29" s="15">
        <f>'WEEKLY COMPETITIVE REPORT'!U29/Y4</f>
        <v>59829.63063922584</v>
      </c>
      <c r="V29" s="15">
        <f t="shared" si="4"/>
        <v>265.5283928283792</v>
      </c>
      <c r="W29" s="26">
        <f t="shared" si="5"/>
        <v>62750.44296033801</v>
      </c>
      <c r="X29" s="23">
        <f>'WEEKLY COMPETITIVE REPORT'!X29</f>
        <v>8763</v>
      </c>
      <c r="Y29" s="57">
        <f>'WEEKLY COMPETITIVE REPORT'!Y29</f>
        <v>9175</v>
      </c>
    </row>
    <row r="30" spans="1:25" ht="12.75">
      <c r="A30" s="52">
        <v>17</v>
      </c>
      <c r="B30" s="4">
        <f>'WEEKLY COMPETITIVE REPORT'!B30</f>
        <v>14</v>
      </c>
      <c r="C30" s="4" t="str">
        <f>'WEEKLY COMPETITIVE REPORT'!C30</f>
        <v>GET HIM TO THE GREEK</v>
      </c>
      <c r="D30" s="4" t="str">
        <f>'WEEKLY COMPETITIVE REPORT'!D30</f>
        <v>SUPERŽUR</v>
      </c>
      <c r="E30" s="4" t="str">
        <f>'WEEKLY COMPETITIVE REPORT'!E30</f>
        <v>UNI</v>
      </c>
      <c r="F30" s="4" t="str">
        <f>'WEEKLY COMPETITIVE REPORT'!F30</f>
        <v>Karantanija</v>
      </c>
      <c r="G30" s="38">
        <f>'WEEKLY COMPETITIVE REPORT'!G30</f>
        <v>8</v>
      </c>
      <c r="H30" s="38">
        <f>'WEEKLY COMPETITIVE REPORT'!H30</f>
        <v>9</v>
      </c>
      <c r="I30" s="15">
        <f>'WEEKLY COMPETITIVE REPORT'!I30/Y4</f>
        <v>1626.0051792285674</v>
      </c>
      <c r="J30" s="15">
        <f>'WEEKLY COMPETITIVE REPORT'!J30/Y17</f>
        <v>0.19375313178553533</v>
      </c>
      <c r="K30" s="23">
        <f>'WEEKLY COMPETITIVE REPORT'!K30</f>
        <v>228</v>
      </c>
      <c r="L30" s="23">
        <f>'WEEKLY COMPETITIVE REPORT'!L30</f>
        <v>457</v>
      </c>
      <c r="M30" s="65">
        <f>'WEEKLY COMPETITIVE REPORT'!M30</f>
        <v>-48.57758620689655</v>
      </c>
      <c r="N30" s="15">
        <f t="shared" si="3"/>
        <v>180.6672421365075</v>
      </c>
      <c r="O30" s="38">
        <f>'WEEKLY COMPETITIVE REPORT'!O30</f>
        <v>9</v>
      </c>
      <c r="P30" s="15">
        <f>'WEEKLY COMPETITIVE REPORT'!P30/Y4</f>
        <v>2178.0019081368405</v>
      </c>
      <c r="Q30" s="15">
        <f>'WEEKLY COMPETITIVE REPORT'!Q30/Y17</f>
        <v>0.27309169868047434</v>
      </c>
      <c r="R30" s="23">
        <f>'WEEKLY COMPETITIVE REPORT'!R30</f>
        <v>329</v>
      </c>
      <c r="S30" s="23">
        <f>'WEEKLY COMPETITIVE REPORT'!S30</f>
        <v>662</v>
      </c>
      <c r="T30" s="65">
        <f>'WEEKLY COMPETITIVE REPORT'!T30</f>
        <v>-51.13149847094801</v>
      </c>
      <c r="U30" s="15">
        <f>'WEEKLY COMPETITIVE REPORT'!U30/Y4</f>
        <v>148293.58048248602</v>
      </c>
      <c r="V30" s="15">
        <f t="shared" si="4"/>
        <v>242.0002120152045</v>
      </c>
      <c r="W30" s="26">
        <f t="shared" si="5"/>
        <v>150471.58239062288</v>
      </c>
      <c r="X30" s="23">
        <f>'WEEKLY COMPETITIVE REPORT'!X30</f>
        <v>25680</v>
      </c>
      <c r="Y30" s="57">
        <f>'WEEKLY COMPETITIVE REPORT'!Y30</f>
        <v>26009</v>
      </c>
    </row>
    <row r="31" spans="1:25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8">
        <f>'WEEKLY COMPETITIVE REPORT'!G31</f>
        <v>0</v>
      </c>
      <c r="H31" s="38">
        <f>'WEEKLY COMPETITIVE REPORT'!H31</f>
        <v>0</v>
      </c>
      <c r="I31" s="15">
        <f>'WEEKLY COMPETITIVE REPORT'!I31/Y4</f>
        <v>0</v>
      </c>
      <c r="J31" s="15">
        <f>'WEEKLY COMPETITIVE REPORT'!J31/Y17</f>
        <v>0</v>
      </c>
      <c r="K31" s="23">
        <f>'WEEKLY COMPETITIVE REPORT'!K31</f>
        <v>0</v>
      </c>
      <c r="L31" s="23">
        <f>'WEEKLY COMPETITIVE REPORT'!L31</f>
        <v>0</v>
      </c>
      <c r="M31" s="65">
        <f>'WEEKLY COMPETITIVE REPORT'!M31</f>
        <v>0</v>
      </c>
      <c r="N31" s="15" t="e">
        <f t="shared" si="3"/>
        <v>#DIV/0!</v>
      </c>
      <c r="O31" s="38">
        <f>'WEEKLY COMPETITIVE REPORT'!O31</f>
        <v>0</v>
      </c>
      <c r="P31" s="15">
        <f>'WEEKLY COMPETITIVE REPORT'!P31/Y4</f>
        <v>0</v>
      </c>
      <c r="Q31" s="15">
        <f>'WEEKLY COMPETITIVE REPORT'!Q31/Y17</f>
        <v>0</v>
      </c>
      <c r="R31" s="23">
        <f>'WEEKLY COMPETITIVE REPORT'!R31</f>
        <v>0</v>
      </c>
      <c r="S31" s="23">
        <f>'WEEKLY COMPETITIVE REPORT'!S31</f>
        <v>0</v>
      </c>
      <c r="T31" s="65">
        <f>'WEEKLY COMPETITIVE REPORT'!T31</f>
        <v>0</v>
      </c>
      <c r="U31" s="15">
        <f>'WEEKLY COMPETITIVE REPORT'!U31/Y4</f>
        <v>0</v>
      </c>
      <c r="V31" s="15" t="e">
        <f t="shared" si="4"/>
        <v>#DIV/0!</v>
      </c>
      <c r="W31" s="26">
        <f t="shared" si="5"/>
        <v>0</v>
      </c>
      <c r="X31" s="23">
        <f>'WEEKLY COMPETITIVE REPORT'!X31</f>
        <v>0</v>
      </c>
      <c r="Y31" s="57">
        <f>'WEEKLY COMPETITIVE REPORT'!Y31</f>
        <v>0</v>
      </c>
    </row>
    <row r="32" spans="1:25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8">
        <f>'WEEKLY COMPETITIVE REPORT'!G32</f>
        <v>0</v>
      </c>
      <c r="H32" s="38">
        <f>'WEEKLY COMPETITIVE REPORT'!H32</f>
        <v>0</v>
      </c>
      <c r="I32" s="15">
        <f>'WEEKLY COMPETITIVE REPORT'!I32/Y4</f>
        <v>0</v>
      </c>
      <c r="J32" s="15">
        <f>'WEEKLY COMPETITIVE REPORT'!J32/Y17</f>
        <v>0</v>
      </c>
      <c r="K32" s="23">
        <f>'WEEKLY COMPETITIVE REPORT'!K32</f>
        <v>0</v>
      </c>
      <c r="L32" s="23">
        <f>'WEEKLY COMPETITIVE REPORT'!L32</f>
        <v>0</v>
      </c>
      <c r="M32" s="65">
        <f>'WEEKLY COMPETITIVE REPORT'!M32</f>
        <v>0</v>
      </c>
      <c r="N32" s="15" t="e">
        <f t="shared" si="3"/>
        <v>#DIV/0!</v>
      </c>
      <c r="O32" s="38">
        <f>'WEEKLY COMPETITIVE REPORT'!O32</f>
        <v>0</v>
      </c>
      <c r="P32" s="15">
        <f>'WEEKLY COMPETITIVE REPORT'!P32/Y4</f>
        <v>0</v>
      </c>
      <c r="Q32" s="15">
        <f>'WEEKLY COMPETITIVE REPORT'!Q32/Y17</f>
        <v>0</v>
      </c>
      <c r="R32" s="23">
        <f>'WEEKLY COMPETITIVE REPORT'!R32</f>
        <v>0</v>
      </c>
      <c r="S32" s="23">
        <f>'WEEKLY COMPETITIVE REPORT'!S32</f>
        <v>0</v>
      </c>
      <c r="T32" s="65">
        <f>'WEEKLY COMPETITIVE REPORT'!T32</f>
        <v>0</v>
      </c>
      <c r="U32" s="15">
        <f>'WEEKLY COMPETITIVE REPORT'!U32/Y4</f>
        <v>0</v>
      </c>
      <c r="V32" s="15" t="e">
        <f t="shared" si="4"/>
        <v>#DIV/0!</v>
      </c>
      <c r="W32" s="26">
        <f t="shared" si="5"/>
        <v>0</v>
      </c>
      <c r="X32" s="23">
        <f>'WEEKLY COMPETITIVE REPORT'!X32</f>
        <v>0</v>
      </c>
      <c r="Y32" s="57">
        <f>'WEEKLY COMPETITIVE REPORT'!Y32</f>
        <v>0</v>
      </c>
    </row>
    <row r="33" spans="1:25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8">
        <f>'WEEKLY COMPETITIVE REPORT'!G33</f>
        <v>0</v>
      </c>
      <c r="H33" s="38">
        <f>'WEEKLY COMPETITIVE REPORT'!H33</f>
        <v>0</v>
      </c>
      <c r="I33" s="15">
        <f>'WEEKLY COMPETITIVE REPORT'!I33/Y4</f>
        <v>0</v>
      </c>
      <c r="J33" s="15">
        <f>'WEEKLY COMPETITIVE REPORT'!J33/Y17</f>
        <v>0</v>
      </c>
      <c r="K33" s="23">
        <f>'WEEKLY COMPETITIVE REPORT'!K33</f>
        <v>0</v>
      </c>
      <c r="L33" s="23">
        <f>'WEEKLY COMPETITIVE REPORT'!L33</f>
        <v>0</v>
      </c>
      <c r="M33" s="65">
        <f>'WEEKLY COMPETITIVE REPORT'!M33</f>
        <v>0</v>
      </c>
      <c r="N33" s="15" t="e">
        <f t="shared" si="3"/>
        <v>#DIV/0!</v>
      </c>
      <c r="O33" s="38">
        <f>'WEEKLY COMPETITIVE REPORT'!O33</f>
        <v>0</v>
      </c>
      <c r="P33" s="15">
        <f>'WEEKLY COMPETITIVE REPORT'!P33/Y4</f>
        <v>0</v>
      </c>
      <c r="Q33" s="15">
        <f>'WEEKLY COMPETITIVE REPORT'!Q33/Y17</f>
        <v>0</v>
      </c>
      <c r="R33" s="23">
        <f>'WEEKLY COMPETITIVE REPORT'!R33</f>
        <v>0</v>
      </c>
      <c r="S33" s="23">
        <f>'WEEKLY COMPETITIVE REPORT'!S33</f>
        <v>0</v>
      </c>
      <c r="T33" s="65">
        <f>'WEEKLY COMPETITIVE REPORT'!T33</f>
        <v>0</v>
      </c>
      <c r="U33" s="15">
        <f>'WEEKLY COMPETITIVE REPORT'!U33/Y4</f>
        <v>0</v>
      </c>
      <c r="V33" s="15" t="e">
        <f t="shared" si="4"/>
        <v>#DIV/0!</v>
      </c>
      <c r="W33" s="26">
        <f t="shared" si="5"/>
        <v>0</v>
      </c>
      <c r="X33" s="23">
        <f>'WEEKLY COMPETITIVE REPORT'!X33</f>
        <v>0</v>
      </c>
      <c r="Y33" s="57">
        <f>'WEEKLY COMPETITIVE REPORT'!Y33</f>
        <v>0</v>
      </c>
    </row>
    <row r="34" spans="1:25" s="37" customFormat="1" ht="12.75" thickBot="1">
      <c r="A34" s="34"/>
      <c r="B34" s="35"/>
      <c r="C34" s="58" t="str">
        <f>'WEEKLY COMPETITIVE REPORT'!C34</f>
        <v>T O T A L</v>
      </c>
      <c r="D34" s="58"/>
      <c r="E34" s="58">
        <f>'WEEKLY COMPETITIVE REPORT'!E34</f>
        <v>0</v>
      </c>
      <c r="F34" s="58">
        <f>'WEEKLY COMPETITIVE REPORT'!F34</f>
        <v>0</v>
      </c>
      <c r="G34" s="59">
        <f>'WEEKLY COMPETITIVE REPORT'!G34</f>
        <v>0</v>
      </c>
      <c r="H34" s="41">
        <f>'WEEKLY COMPETITIVE REPORT'!H34</f>
        <v>149</v>
      </c>
      <c r="I34" s="33">
        <f>SUM(I14:I33)</f>
        <v>258224.06978329018</v>
      </c>
      <c r="J34" s="32">
        <f>SUM(J14:J33)</f>
        <v>168692.6454873069</v>
      </c>
      <c r="K34" s="32">
        <f>SUM(K14:K33)</f>
        <v>37106</v>
      </c>
      <c r="L34" s="32">
        <f>SUM(L14:L33)</f>
        <v>27812</v>
      </c>
      <c r="M34" s="65">
        <f>'WEEKLY COMPETITIVE REPORT'!M34</f>
        <v>35.816797614268495</v>
      </c>
      <c r="N34" s="33">
        <f>I34/H34</f>
        <v>1733.0474482100012</v>
      </c>
      <c r="O34" s="41">
        <f>'WEEKLY COMPETITIVE REPORT'!O34</f>
        <v>149</v>
      </c>
      <c r="P34" s="32">
        <f>SUM(P14:P33)</f>
        <v>358879.6510835492</v>
      </c>
      <c r="Q34" s="32">
        <f>SUM(Q14:Q33)</f>
        <v>222894.91868188168</v>
      </c>
      <c r="R34" s="32">
        <f>SUM(R14:R33)</f>
        <v>55620</v>
      </c>
      <c r="S34" s="32">
        <f>SUM(S14:S33)</f>
        <v>38833</v>
      </c>
      <c r="T34" s="66">
        <f>P34/Q34-100%</f>
        <v>0.6100844882684229</v>
      </c>
      <c r="U34" s="32">
        <f>SUM(U14:U33)</f>
        <v>1525789.7400714476</v>
      </c>
      <c r="V34" s="33">
        <f>P34/O34</f>
        <v>2408.588262305699</v>
      </c>
      <c r="W34" s="32">
        <f>SUM(W14:W33)</f>
        <v>1884669.3911549966</v>
      </c>
      <c r="X34" s="32">
        <f>SUM(X14:X33)</f>
        <v>251569</v>
      </c>
      <c r="Y34" s="36">
        <f>SUM(Y14:Y33)</f>
        <v>307189</v>
      </c>
    </row>
    <row r="35" spans="9:12" ht="12.75">
      <c r="I35" s="24"/>
      <c r="J35" s="24"/>
      <c r="K35" s="24"/>
      <c r="L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2009-10-01T10:21:10Z</cp:lastPrinted>
  <dcterms:created xsi:type="dcterms:W3CDTF">1998-07-08T11:15:35Z</dcterms:created>
  <dcterms:modified xsi:type="dcterms:W3CDTF">2010-09-30T13:20:50Z</dcterms:modified>
  <cp:category/>
  <cp:version/>
  <cp:contentType/>
  <cp:contentStatus/>
</cp:coreProperties>
</file>