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9440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<sst xmlns="http://schemas.openxmlformats.org/spreadsheetml/2006/main" count="228" uniqueCount="81">
  <si>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</si>
  <si>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</si>
  <si>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</si>
  <si>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</si>
  <si>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</si>
  <si>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</si>
  <si>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</si>
  <si>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</si>
  <si>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</si>
  <si>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</si>
  <si>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</si>
  <si>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</si>
  <si>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</si>
  <si>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</si>
  <si>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</si>
  <si>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</si>
  <si>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</si>
  <si>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</si>
  <si>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</si>
  <si>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</si>
  <si>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</si>
  <si>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</si>
  <si>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</si>
  <si>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</si>
  <si>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</si>
  <si>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</si>
  <si>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</si>
  <si>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</si>
  <si>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</si>
  <si>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</si>
  <si>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</si>
  <si>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</si>
  <si>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</si>
  <si>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</si>
  <si>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</si>
  <si>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</si>
  <si>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</si>
  <si>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</si>
  <si>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</si>
  <si>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</si>
  <si>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</si>
  <si>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</si>
  <si>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 xml:space="preserve">Weekend </t>
  </si>
  <si>
    <t>INDEP</t>
  </si>
  <si>
    <t>All amounts in Euro (L.C.)</t>
  </si>
  <si>
    <t>All amounts in $ US</t>
  </si>
  <si>
    <t>local title</t>
  </si>
  <si>
    <t>Cinemania</t>
  </si>
  <si>
    <t>FOX</t>
  </si>
  <si>
    <t>DOMEST</t>
  </si>
  <si>
    <t>PAR</t>
  </si>
  <si>
    <t>SONY</t>
  </si>
  <si>
    <t>KING'S SPEECH</t>
  </si>
  <si>
    <t>KRALJEV GOVOR</t>
  </si>
  <si>
    <t>Blitz</t>
  </si>
  <si>
    <t>WB</t>
  </si>
  <si>
    <t>UNI</t>
  </si>
  <si>
    <t>New</t>
  </si>
  <si>
    <t>CIRKUS COLUMBIA</t>
  </si>
  <si>
    <t>HALL PASS</t>
  </si>
  <si>
    <t>TEDEN BREZ PRAVIL</t>
  </si>
  <si>
    <t>RIO 3D</t>
  </si>
  <si>
    <t>FAST &amp; FURIOUS 5</t>
  </si>
  <si>
    <t>HITRI IN DRZNI 5</t>
  </si>
  <si>
    <t>PRIEST</t>
  </si>
  <si>
    <t>DUHOVNIK</t>
  </si>
  <si>
    <t>BRIDEMAIDS</t>
  </si>
  <si>
    <t>DEKLIŠČINA</t>
  </si>
  <si>
    <t>PIRATES OF THE CARIBBEAN: ON STRANGER TIDES</t>
  </si>
  <si>
    <t>BVI</t>
  </si>
  <si>
    <t>Cenex</t>
  </si>
  <si>
    <t>PIRATI S KARIBOV: Z NEZNANIMI TOKOVI</t>
  </si>
  <si>
    <t>HANGOVER PART 2</t>
  </si>
  <si>
    <t>PREKROKANA NOČ 2</t>
  </si>
  <si>
    <t>X-MEN: FIRST CLASS</t>
  </si>
  <si>
    <t>MOŽJE X: PRVI RAZRED</t>
  </si>
  <si>
    <t>09 - Jun</t>
  </si>
  <si>
    <t>15 - Jun</t>
  </si>
  <si>
    <t>10 - Jun</t>
  </si>
  <si>
    <t>12 - Jun</t>
  </si>
  <si>
    <t>KUNG FU PANDA 2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</si>
</sst>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5">
      <selection activeCell="O27" sqref="O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78</v>
      </c>
      <c r="L4" s="21"/>
      <c r="M4" s="88" t="s">
        <v>79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0.6954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76</v>
      </c>
      <c r="L5" s="8"/>
      <c r="M5" s="90" t="s">
        <v>77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42</v>
      </c>
      <c r="I7" s="9"/>
      <c r="J7" s="10" t="s">
        <v>6</v>
      </c>
      <c r="K7" s="42">
        <v>24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40707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44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46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 t="s">
        <v>57</v>
      </c>
      <c r="C14" s="4" t="s">
        <v>80</v>
      </c>
      <c r="D14" s="4" t="s">
        <v>80</v>
      </c>
      <c r="E14" s="16" t="s">
        <v>50</v>
      </c>
      <c r="F14" s="16" t="s">
        <v>35</v>
      </c>
      <c r="G14" s="38">
        <v>1</v>
      </c>
      <c r="H14" s="38">
        <v>20</v>
      </c>
      <c r="I14" s="15">
        <v>82516</v>
      </c>
      <c r="J14" s="15"/>
      <c r="K14" s="15">
        <v>15709</v>
      </c>
      <c r="L14" s="15"/>
      <c r="M14" s="65"/>
      <c r="N14" s="15">
        <f aca="true" t="shared" si="0" ref="N14:N24">I14/H14</f>
        <v>4125.8</v>
      </c>
      <c r="O14" s="75">
        <v>20</v>
      </c>
      <c r="P14" s="15"/>
      <c r="Q14" s="15"/>
      <c r="R14" s="15"/>
      <c r="S14" s="15"/>
      <c r="T14" s="67"/>
      <c r="U14" s="76"/>
      <c r="V14" s="15">
        <f aca="true" t="shared" si="1" ref="V14:V24">P14/O14</f>
        <v>0</v>
      </c>
      <c r="W14" s="76">
        <v>101081</v>
      </c>
      <c r="X14" s="76"/>
      <c r="Y14" s="77">
        <v>20119</v>
      </c>
    </row>
    <row r="15" spans="1:25" ht="12.75">
      <c r="A15" s="74">
        <v>2</v>
      </c>
      <c r="B15" s="74">
        <v>1</v>
      </c>
      <c r="C15" s="4" t="s">
        <v>72</v>
      </c>
      <c r="D15" s="4" t="s">
        <v>73</v>
      </c>
      <c r="E15" s="16" t="s">
        <v>55</v>
      </c>
      <c r="F15" s="16" t="s">
        <v>54</v>
      </c>
      <c r="G15" s="38">
        <v>3</v>
      </c>
      <c r="H15" s="38">
        <v>10</v>
      </c>
      <c r="I15" s="15">
        <v>37659</v>
      </c>
      <c r="J15" s="15">
        <v>59562</v>
      </c>
      <c r="K15" s="92">
        <v>7569</v>
      </c>
      <c r="L15" s="92">
        <v>11894</v>
      </c>
      <c r="M15" s="65">
        <f aca="true" t="shared" si="2" ref="M15:M24">(I15/J15*100)-100</f>
        <v>-36.7734461569457</v>
      </c>
      <c r="N15" s="15">
        <f t="shared" si="0"/>
        <v>3765.9</v>
      </c>
      <c r="O15" s="75">
        <v>10</v>
      </c>
      <c r="P15" s="86"/>
      <c r="Q15" s="15"/>
      <c r="R15" s="86"/>
      <c r="S15" s="15"/>
      <c r="T15" s="67" t="e">
        <f aca="true" t="shared" si="3" ref="T15:T24">(P15/Q15*100)-100</f>
        <v>#DIV/0!</v>
      </c>
      <c r="U15" s="78"/>
      <c r="V15" s="15">
        <f t="shared" si="1"/>
        <v>0</v>
      </c>
      <c r="W15" s="78">
        <v>253009</v>
      </c>
      <c r="X15" s="78"/>
      <c r="Y15" s="79">
        <v>55248</v>
      </c>
    </row>
    <row r="16" spans="1:25" ht="12.75">
      <c r="A16" s="74">
        <v>3</v>
      </c>
      <c r="B16" s="74">
        <v>2</v>
      </c>
      <c r="C16" s="4" t="s">
        <v>68</v>
      </c>
      <c r="D16" s="4" t="s">
        <v>71</v>
      </c>
      <c r="E16" s="16" t="s">
        <v>69</v>
      </c>
      <c r="F16" s="16" t="s">
        <v>70</v>
      </c>
      <c r="G16" s="38">
        <v>4</v>
      </c>
      <c r="H16" s="38">
        <v>22</v>
      </c>
      <c r="I16" s="25">
        <v>30685</v>
      </c>
      <c r="J16" s="25">
        <v>54051</v>
      </c>
      <c r="K16" s="25">
        <v>5669</v>
      </c>
      <c r="L16" s="25">
        <v>9627</v>
      </c>
      <c r="M16" s="65">
        <f t="shared" si="2"/>
        <v>-43.22954246914951</v>
      </c>
      <c r="N16" s="15">
        <f t="shared" si="0"/>
        <v>1394.7727272727273</v>
      </c>
      <c r="O16" s="39">
        <v>26</v>
      </c>
      <c r="P16" s="15"/>
      <c r="Q16" s="15"/>
      <c r="R16" s="15"/>
      <c r="S16" s="15"/>
      <c r="T16" s="67" t="e">
        <f t="shared" si="3"/>
        <v>#DIV/0!</v>
      </c>
      <c r="U16" s="25"/>
      <c r="V16" s="15">
        <f t="shared" si="1"/>
        <v>0</v>
      </c>
      <c r="W16" s="78">
        <v>412056</v>
      </c>
      <c r="X16" s="80"/>
      <c r="Y16" s="79">
        <v>79225</v>
      </c>
    </row>
    <row r="17" spans="1:25" ht="12.75">
      <c r="A17" s="74">
        <v>4</v>
      </c>
      <c r="B17" s="74">
        <v>4</v>
      </c>
      <c r="C17" s="91" t="s">
        <v>74</v>
      </c>
      <c r="D17" s="91" t="s">
        <v>75</v>
      </c>
      <c r="E17" s="16" t="s">
        <v>48</v>
      </c>
      <c r="F17" s="16" t="s">
        <v>54</v>
      </c>
      <c r="G17" s="38">
        <v>2</v>
      </c>
      <c r="H17" s="38">
        <v>8</v>
      </c>
      <c r="I17" s="25">
        <v>6447</v>
      </c>
      <c r="J17" s="25">
        <v>10802</v>
      </c>
      <c r="K17" s="25">
        <v>1248</v>
      </c>
      <c r="L17" s="25">
        <v>1989</v>
      </c>
      <c r="M17" s="65">
        <f t="shared" si="2"/>
        <v>-40.316608035548974</v>
      </c>
      <c r="N17" s="15">
        <f t="shared" si="0"/>
        <v>805.875</v>
      </c>
      <c r="O17" s="75">
        <v>8</v>
      </c>
      <c r="P17" s="86"/>
      <c r="Q17" s="86"/>
      <c r="R17" s="86"/>
      <c r="S17" s="86"/>
      <c r="T17" s="67" t="e">
        <f t="shared" si="3"/>
        <v>#DIV/0!</v>
      </c>
      <c r="U17" s="78"/>
      <c r="V17" s="15">
        <f t="shared" si="1"/>
        <v>0</v>
      </c>
      <c r="W17" s="78">
        <v>24787</v>
      </c>
      <c r="X17" s="94"/>
      <c r="Y17" s="79">
        <v>5260</v>
      </c>
    </row>
    <row r="18" spans="1:25" ht="13.5" customHeight="1">
      <c r="A18" s="74">
        <v>5</v>
      </c>
      <c r="B18" s="74">
        <v>5</v>
      </c>
      <c r="C18" s="4" t="s">
        <v>66</v>
      </c>
      <c r="D18" s="4" t="s">
        <v>67</v>
      </c>
      <c r="E18" s="16" t="s">
        <v>56</v>
      </c>
      <c r="F18" s="16" t="s">
        <v>35</v>
      </c>
      <c r="G18" s="38">
        <v>5</v>
      </c>
      <c r="H18" s="38">
        <v>8</v>
      </c>
      <c r="I18" s="25">
        <v>5979</v>
      </c>
      <c r="J18" s="25">
        <v>8573</v>
      </c>
      <c r="K18" s="100">
        <v>1212</v>
      </c>
      <c r="L18" s="100">
        <v>1674</v>
      </c>
      <c r="M18" s="65">
        <f t="shared" si="2"/>
        <v>-30.25778607255336</v>
      </c>
      <c r="N18" s="15">
        <f t="shared" si="0"/>
        <v>747.375</v>
      </c>
      <c r="O18" s="39">
        <v>8</v>
      </c>
      <c r="P18" s="86"/>
      <c r="Q18" s="86"/>
      <c r="R18" s="15"/>
      <c r="S18" s="15"/>
      <c r="T18" s="67" t="e">
        <f t="shared" si="3"/>
        <v>#DIV/0!</v>
      </c>
      <c r="U18" s="78"/>
      <c r="V18" s="15">
        <f t="shared" si="1"/>
        <v>0</v>
      </c>
      <c r="W18" s="78">
        <v>81448</v>
      </c>
      <c r="X18" s="80"/>
      <c r="Y18" s="79">
        <v>17738</v>
      </c>
    </row>
    <row r="19" spans="1:25" ht="12.75">
      <c r="A19" s="74">
        <v>6</v>
      </c>
      <c r="B19" s="74">
        <v>6</v>
      </c>
      <c r="C19" s="4" t="s">
        <v>62</v>
      </c>
      <c r="D19" s="4" t="s">
        <v>63</v>
      </c>
      <c r="E19" s="16" t="s">
        <v>56</v>
      </c>
      <c r="F19" s="16" t="s">
        <v>35</v>
      </c>
      <c r="G19" s="38">
        <v>7</v>
      </c>
      <c r="H19" s="38">
        <v>10</v>
      </c>
      <c r="I19" s="25">
        <v>5481</v>
      </c>
      <c r="J19" s="25">
        <v>8143</v>
      </c>
      <c r="K19" s="15">
        <v>1081</v>
      </c>
      <c r="L19" s="15">
        <v>1659</v>
      </c>
      <c r="M19" s="65">
        <f t="shared" si="2"/>
        <v>-32.69065454992017</v>
      </c>
      <c r="N19" s="15">
        <f t="shared" si="0"/>
        <v>548.1</v>
      </c>
      <c r="O19" s="75">
        <v>10</v>
      </c>
      <c r="P19" s="15"/>
      <c r="Q19" s="15"/>
      <c r="R19" s="15"/>
      <c r="S19" s="15"/>
      <c r="T19" s="67" t="e">
        <f t="shared" si="3"/>
        <v>#DIV/0!</v>
      </c>
      <c r="U19" s="78"/>
      <c r="V19" s="15">
        <f t="shared" si="1"/>
        <v>0</v>
      </c>
      <c r="W19" s="78">
        <v>339707</v>
      </c>
      <c r="X19" s="80"/>
      <c r="Y19" s="79">
        <v>71497</v>
      </c>
    </row>
    <row r="20" spans="1:25" ht="12.75">
      <c r="A20" s="74">
        <v>7</v>
      </c>
      <c r="B20" s="74">
        <v>8</v>
      </c>
      <c r="C20" s="4" t="s">
        <v>59</v>
      </c>
      <c r="D20" s="4" t="s">
        <v>60</v>
      </c>
      <c r="E20" s="16" t="s">
        <v>55</v>
      </c>
      <c r="F20" s="16" t="s">
        <v>54</v>
      </c>
      <c r="G20" s="38">
        <v>10</v>
      </c>
      <c r="H20" s="38">
        <v>9</v>
      </c>
      <c r="I20" s="25">
        <v>1164</v>
      </c>
      <c r="J20" s="25">
        <v>1241</v>
      </c>
      <c r="K20" s="105">
        <v>245</v>
      </c>
      <c r="L20" s="105">
        <v>249</v>
      </c>
      <c r="M20" s="65">
        <f t="shared" si="2"/>
        <v>-6.204673650282032</v>
      </c>
      <c r="N20" s="15">
        <f t="shared" si="0"/>
        <v>129.33333333333334</v>
      </c>
      <c r="O20" s="38">
        <v>9</v>
      </c>
      <c r="P20" s="97"/>
      <c r="Q20" s="97"/>
      <c r="R20" s="23"/>
      <c r="S20" s="23"/>
      <c r="T20" s="67" t="e">
        <f t="shared" si="3"/>
        <v>#DIV/0!</v>
      </c>
      <c r="U20" s="78"/>
      <c r="V20" s="15">
        <f t="shared" si="1"/>
        <v>0</v>
      </c>
      <c r="W20" s="78">
        <v>100412</v>
      </c>
      <c r="X20" s="26"/>
      <c r="Y20" s="79">
        <v>22660</v>
      </c>
    </row>
    <row r="21" spans="1:25" ht="12.75">
      <c r="A21" s="74">
        <v>8</v>
      </c>
      <c r="B21" s="74">
        <v>3</v>
      </c>
      <c r="C21" s="4" t="s">
        <v>61</v>
      </c>
      <c r="D21" s="4" t="s">
        <v>61</v>
      </c>
      <c r="E21" s="16" t="s">
        <v>48</v>
      </c>
      <c r="F21" s="16" t="s">
        <v>54</v>
      </c>
      <c r="G21" s="38">
        <v>9</v>
      </c>
      <c r="H21" s="38">
        <v>17</v>
      </c>
      <c r="I21" s="15">
        <v>1108</v>
      </c>
      <c r="J21" s="15">
        <v>10825</v>
      </c>
      <c r="K21" s="15">
        <v>235</v>
      </c>
      <c r="L21" s="15">
        <v>2224</v>
      </c>
      <c r="M21" s="65">
        <f t="shared" si="2"/>
        <v>-89.76443418013857</v>
      </c>
      <c r="N21" s="15">
        <f t="shared" si="0"/>
        <v>65.17647058823529</v>
      </c>
      <c r="O21" s="39">
        <v>17</v>
      </c>
      <c r="P21" s="15"/>
      <c r="Q21" s="15"/>
      <c r="R21" s="15"/>
      <c r="S21" s="15"/>
      <c r="T21" s="67" t="e">
        <f t="shared" si="3"/>
        <v>#DIV/0!</v>
      </c>
      <c r="U21" s="78"/>
      <c r="V21" s="15">
        <f t="shared" si="1"/>
        <v>0</v>
      </c>
      <c r="W21" s="78">
        <v>332147</v>
      </c>
      <c r="X21" s="80"/>
      <c r="Y21" s="79">
        <v>69973</v>
      </c>
    </row>
    <row r="22" spans="1:25" ht="12.75">
      <c r="A22" s="74">
        <v>9</v>
      </c>
      <c r="B22" s="74">
        <v>7</v>
      </c>
      <c r="C22" s="4" t="s">
        <v>64</v>
      </c>
      <c r="D22" s="4" t="s">
        <v>65</v>
      </c>
      <c r="E22" s="16" t="s">
        <v>51</v>
      </c>
      <c r="F22" s="16" t="s">
        <v>41</v>
      </c>
      <c r="G22" s="38">
        <v>6</v>
      </c>
      <c r="H22" s="38">
        <v>13</v>
      </c>
      <c r="I22" s="15">
        <v>472</v>
      </c>
      <c r="J22" s="15">
        <v>1549</v>
      </c>
      <c r="K22" s="23">
        <v>105</v>
      </c>
      <c r="L22" s="23">
        <v>311</v>
      </c>
      <c r="M22" s="65">
        <f t="shared" si="2"/>
        <v>-69.52872821174951</v>
      </c>
      <c r="N22" s="15">
        <f t="shared" si="0"/>
        <v>36.30769230769231</v>
      </c>
      <c r="O22" s="75">
        <v>13</v>
      </c>
      <c r="P22" s="15"/>
      <c r="Q22" s="15"/>
      <c r="R22" s="15"/>
      <c r="S22" s="15"/>
      <c r="T22" s="67" t="e">
        <f t="shared" si="3"/>
        <v>#DIV/0!</v>
      </c>
      <c r="U22" s="93"/>
      <c r="V22" s="15">
        <f t="shared" si="1"/>
        <v>0</v>
      </c>
      <c r="W22" s="78">
        <v>36288</v>
      </c>
      <c r="X22" s="95"/>
      <c r="Y22" s="79">
        <v>7286</v>
      </c>
    </row>
    <row r="23" spans="1:25" ht="12.75">
      <c r="A23" s="74">
        <v>10</v>
      </c>
      <c r="B23" s="74">
        <v>12</v>
      </c>
      <c r="C23" s="4" t="s">
        <v>58</v>
      </c>
      <c r="D23" s="4" t="s">
        <v>58</v>
      </c>
      <c r="E23" s="16" t="s">
        <v>49</v>
      </c>
      <c r="F23" s="16" t="s">
        <v>47</v>
      </c>
      <c r="G23" s="38">
        <v>11</v>
      </c>
      <c r="H23" s="38">
        <v>4</v>
      </c>
      <c r="I23" s="15">
        <v>355</v>
      </c>
      <c r="J23" s="15">
        <v>627</v>
      </c>
      <c r="K23" s="100">
        <v>68</v>
      </c>
      <c r="L23" s="100">
        <v>128</v>
      </c>
      <c r="M23" s="65">
        <f t="shared" si="2"/>
        <v>-43.38118022328549</v>
      </c>
      <c r="N23" s="15">
        <f t="shared" si="0"/>
        <v>88.75</v>
      </c>
      <c r="O23" s="75">
        <v>4</v>
      </c>
      <c r="P23" s="15"/>
      <c r="Q23" s="15"/>
      <c r="R23" s="15"/>
      <c r="S23" s="15"/>
      <c r="T23" s="67" t="e">
        <f t="shared" si="3"/>
        <v>#DIV/0!</v>
      </c>
      <c r="U23" s="78"/>
      <c r="V23" s="15">
        <f t="shared" si="1"/>
        <v>0</v>
      </c>
      <c r="W23" s="78">
        <v>17038</v>
      </c>
      <c r="X23" s="80"/>
      <c r="Y23" s="79">
        <v>3854</v>
      </c>
    </row>
    <row r="24" spans="1:25" ht="12.75">
      <c r="A24" s="74">
        <v>11</v>
      </c>
      <c r="B24" s="74">
        <v>14</v>
      </c>
      <c r="C24" s="4" t="s">
        <v>52</v>
      </c>
      <c r="D24" s="4" t="s">
        <v>53</v>
      </c>
      <c r="E24" s="16" t="s">
        <v>43</v>
      </c>
      <c r="F24" s="16" t="s">
        <v>47</v>
      </c>
      <c r="G24" s="38">
        <v>19</v>
      </c>
      <c r="H24" s="38">
        <v>6</v>
      </c>
      <c r="I24" s="25">
        <v>203</v>
      </c>
      <c r="J24" s="25">
        <v>389</v>
      </c>
      <c r="K24" s="25">
        <v>39</v>
      </c>
      <c r="L24" s="25">
        <v>78</v>
      </c>
      <c r="M24" s="65">
        <f t="shared" si="2"/>
        <v>-47.814910025706936</v>
      </c>
      <c r="N24" s="15">
        <f t="shared" si="0"/>
        <v>33.833333333333336</v>
      </c>
      <c r="O24" s="75">
        <v>6</v>
      </c>
      <c r="P24" s="15"/>
      <c r="Q24" s="15"/>
      <c r="R24" s="15"/>
      <c r="S24" s="15"/>
      <c r="T24" s="67" t="e">
        <f t="shared" si="3"/>
        <v>#DIV/0!</v>
      </c>
      <c r="U24" s="78"/>
      <c r="V24" s="15">
        <f t="shared" si="1"/>
        <v>0</v>
      </c>
      <c r="W24" s="78">
        <v>221274</v>
      </c>
      <c r="X24" s="94"/>
      <c r="Y24" s="79">
        <v>49056</v>
      </c>
    </row>
    <row r="25" spans="1:25" ht="12.75" customHeight="1">
      <c r="A25" s="74">
        <v>12</v>
      </c>
      <c r="B25" s="74"/>
      <c r="C25" s="4"/>
      <c r="D25" s="4"/>
      <c r="E25" s="16"/>
      <c r="F25" s="16"/>
      <c r="G25" s="38"/>
      <c r="H25" s="38"/>
      <c r="I25" s="25"/>
      <c r="J25" s="25"/>
      <c r="K25" s="15"/>
      <c r="L25" s="15"/>
      <c r="M25" s="65"/>
      <c r="N25" s="15"/>
      <c r="O25" s="39"/>
      <c r="P25" s="15"/>
      <c r="Q25" s="15"/>
      <c r="R25" s="15"/>
      <c r="S25" s="15"/>
      <c r="T25" s="67"/>
      <c r="U25" s="78"/>
      <c r="V25" s="15"/>
      <c r="W25" s="78"/>
      <c r="X25" s="80"/>
      <c r="Y25" s="79"/>
    </row>
    <row r="26" spans="1:25" ht="12.75" customHeight="1">
      <c r="A26" s="74">
        <v>13</v>
      </c>
      <c r="B26" s="74"/>
      <c r="C26" s="4"/>
      <c r="D26" s="4"/>
      <c r="E26" s="16"/>
      <c r="F26" s="16"/>
      <c r="G26" s="38"/>
      <c r="H26" s="38"/>
      <c r="I26" s="25"/>
      <c r="J26" s="25"/>
      <c r="K26" s="25"/>
      <c r="L26" s="25"/>
      <c r="M26" s="65"/>
      <c r="N26" s="15"/>
      <c r="O26" s="75"/>
      <c r="P26" s="15"/>
      <c r="Q26" s="15"/>
      <c r="R26" s="15"/>
      <c r="S26" s="15"/>
      <c r="T26" s="67"/>
      <c r="U26" s="78"/>
      <c r="V26" s="15"/>
      <c r="W26" s="78"/>
      <c r="X26" s="80"/>
      <c r="Y26" s="79"/>
    </row>
    <row r="27" spans="1:25" ht="12.75">
      <c r="A27" s="74">
        <v>14</v>
      </c>
      <c r="B27" s="74"/>
      <c r="C27" s="4"/>
      <c r="D27" s="4"/>
      <c r="E27" s="16"/>
      <c r="F27" s="16"/>
      <c r="G27" s="38"/>
      <c r="H27" s="38"/>
      <c r="I27" s="15"/>
      <c r="J27" s="15"/>
      <c r="K27" s="100"/>
      <c r="L27" s="100"/>
      <c r="M27" s="65"/>
      <c r="N27" s="15"/>
      <c r="O27" s="75"/>
      <c r="P27" s="15"/>
      <c r="Q27" s="15"/>
      <c r="R27" s="15"/>
      <c r="S27" s="15"/>
      <c r="T27" s="67"/>
      <c r="U27" s="78"/>
      <c r="V27" s="15"/>
      <c r="W27" s="78"/>
      <c r="X27" s="80"/>
      <c r="Y27" s="79"/>
    </row>
    <row r="28" spans="1:25" ht="12.75">
      <c r="A28" s="74">
        <v>15</v>
      </c>
      <c r="B28" s="74"/>
      <c r="C28" s="4"/>
      <c r="D28" s="4"/>
      <c r="E28" s="16"/>
      <c r="F28" s="16"/>
      <c r="G28" s="38"/>
      <c r="H28" s="38"/>
      <c r="I28" s="25"/>
      <c r="J28" s="25"/>
      <c r="K28" s="25"/>
      <c r="L28" s="25"/>
      <c r="M28" s="65"/>
      <c r="N28" s="15"/>
      <c r="O28" s="39"/>
      <c r="P28" s="15"/>
      <c r="Q28" s="15"/>
      <c r="R28" s="15"/>
      <c r="S28" s="15"/>
      <c r="T28" s="67"/>
      <c r="U28" s="78"/>
      <c r="V28" s="15"/>
      <c r="W28" s="78"/>
      <c r="X28" s="93"/>
      <c r="Y28" s="79"/>
    </row>
    <row r="29" spans="1:25" ht="12.75">
      <c r="A29" s="74">
        <v>16</v>
      </c>
      <c r="B29" s="74"/>
      <c r="C29" s="4"/>
      <c r="D29" s="4"/>
      <c r="E29" s="16"/>
      <c r="F29" s="16"/>
      <c r="G29" s="38"/>
      <c r="H29" s="38"/>
      <c r="I29" s="23"/>
      <c r="J29" s="23"/>
      <c r="K29" s="104"/>
      <c r="L29" s="104"/>
      <c r="M29" s="65"/>
      <c r="N29" s="15"/>
      <c r="O29" s="75"/>
      <c r="P29" s="15"/>
      <c r="Q29" s="15"/>
      <c r="R29" s="15"/>
      <c r="S29" s="15"/>
      <c r="T29" s="67"/>
      <c r="U29" s="78"/>
      <c r="V29" s="15"/>
      <c r="W29" s="78"/>
      <c r="X29" s="94"/>
      <c r="Y29" s="79"/>
    </row>
    <row r="30" spans="1:25" ht="12.75">
      <c r="A30" s="74">
        <v>17</v>
      </c>
      <c r="B30" s="74"/>
      <c r="C30" s="4"/>
      <c r="D30" s="4"/>
      <c r="E30" s="16"/>
      <c r="F30" s="16"/>
      <c r="G30" s="38"/>
      <c r="H30" s="38"/>
      <c r="I30" s="25"/>
      <c r="J30" s="25"/>
      <c r="K30" s="25"/>
      <c r="L30" s="25"/>
      <c r="M30" s="65"/>
      <c r="N30" s="15"/>
      <c r="O30" s="75"/>
      <c r="P30" s="86"/>
      <c r="Q30" s="86"/>
      <c r="R30" s="15"/>
      <c r="S30" s="15"/>
      <c r="T30" s="67"/>
      <c r="U30" s="78"/>
      <c r="V30" s="15"/>
      <c r="W30" s="78"/>
      <c r="X30" s="78"/>
      <c r="Y30" s="79"/>
    </row>
    <row r="31" spans="1:25" ht="12.75">
      <c r="A31" s="74">
        <v>18</v>
      </c>
      <c r="B31" s="74"/>
      <c r="C31" s="4"/>
      <c r="D31" s="4"/>
      <c r="E31" s="16"/>
      <c r="F31" s="16"/>
      <c r="G31" s="38"/>
      <c r="H31" s="38"/>
      <c r="I31" s="15"/>
      <c r="J31" s="15"/>
      <c r="K31" s="15"/>
      <c r="L31" s="15"/>
      <c r="M31" s="65"/>
      <c r="N31" s="15"/>
      <c r="O31" s="75"/>
      <c r="P31" s="15"/>
      <c r="Q31" s="15"/>
      <c r="R31" s="15"/>
      <c r="S31" s="15"/>
      <c r="T31" s="67"/>
      <c r="U31" s="92"/>
      <c r="V31" s="15"/>
      <c r="W31" s="78"/>
      <c r="X31" s="78"/>
      <c r="Y31" s="79"/>
    </row>
    <row r="32" spans="1:25" ht="12.75">
      <c r="A32" s="74">
        <v>19</v>
      </c>
      <c r="B32" s="74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5"/>
      <c r="N32" s="15"/>
      <c r="O32" s="75"/>
      <c r="P32" s="15"/>
      <c r="Q32" s="15"/>
      <c r="R32" s="15"/>
      <c r="S32" s="15"/>
      <c r="T32" s="67"/>
      <c r="U32" s="92"/>
      <c r="V32" s="15"/>
      <c r="W32" s="78"/>
      <c r="X32" s="78"/>
      <c r="Y32" s="79"/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99"/>
      <c r="L33" s="99"/>
      <c r="M33" s="65"/>
      <c r="N33" s="15"/>
      <c r="O33" s="96"/>
      <c r="P33" s="102"/>
      <c r="Q33" s="102"/>
      <c r="R33" s="98"/>
      <c r="S33" s="98"/>
      <c r="T33" s="67"/>
      <c r="U33" s="101"/>
      <c r="V33" s="15"/>
      <c r="W33" s="78"/>
      <c r="X33" s="103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127</v>
      </c>
      <c r="I34" s="32">
        <f>SUM(I14:I33)</f>
        <v>172069</v>
      </c>
      <c r="J34" s="32">
        <v>163652</v>
      </c>
      <c r="K34" s="32">
        <f>SUM(K14:K33)</f>
        <v>33180</v>
      </c>
      <c r="L34" s="32">
        <v>32864</v>
      </c>
      <c r="M34" s="70">
        <f>(I34/J34*100)-100</f>
        <v>5.1432307579497945</v>
      </c>
      <c r="N34" s="33">
        <f>I34/H34</f>
        <v>1354.8740157480315</v>
      </c>
      <c r="O34" s="35">
        <f>SUM(O14:O33)</f>
        <v>131</v>
      </c>
      <c r="P34" s="32">
        <f>SUM(P14:P33)</f>
        <v>0</v>
      </c>
      <c r="Q34" s="32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1919247</v>
      </c>
      <c r="X34" s="82">
        <f>SUM(X14:X33)</f>
        <v>0</v>
      </c>
      <c r="Y34" s="36">
        <f>SUM(Y14:Y33)</f>
        <v>401916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10 - Jun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0.6954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09 - Jun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24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40707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45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KUNG FU PANDA 2</v>
      </c>
      <c r="D14" s="4" t="str">
        <f>'WEEKLY COMPETITIVE REPORT'!E14</f>
        <v>PAR</v>
      </c>
      <c r="E14" s="4" t="str">
        <f>'WEEKLY COMPETITIVE REPORT'!F14</f>
        <v>Karantanija</v>
      </c>
      <c r="F14" s="38">
        <f>'WEEKLY COMPETITIVE REPORT'!G14</f>
        <v>1</v>
      </c>
      <c r="G14" s="38">
        <f>'WEEKLY COMPETITIVE REPORT'!H14</f>
        <v>20</v>
      </c>
      <c r="H14" s="15">
        <f>'WEEKLY COMPETITIVE REPORT'!I14/X4</f>
        <v>118659.76416450963</v>
      </c>
      <c r="I14" s="15">
        <f>'WEEKLY COMPETITIVE REPORT'!J14/X4</f>
        <v>0</v>
      </c>
      <c r="J14" s="23">
        <f>'WEEKLY COMPETITIVE REPORT'!K14</f>
        <v>15709</v>
      </c>
      <c r="K14" s="23">
        <f>'WEEKLY COMPETITIVE REPORT'!L14</f>
        <v>0</v>
      </c>
      <c r="L14" s="65">
        <f>'WEEKLY COMPETITIVE REPORT'!M14</f>
        <v>0</v>
      </c>
      <c r="M14" s="15">
        <f aca="true" t="shared" si="0" ref="M14:M20">H14/G14</f>
        <v>5932.988208225482</v>
      </c>
      <c r="N14" s="38">
        <f>'WEEKLY COMPETITIVE REPORT'!O14</f>
        <v>20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145356.6292781133</v>
      </c>
      <c r="W14" s="23">
        <f>'WEEKLY COMPETITIVE REPORT'!X14</f>
        <v>0</v>
      </c>
      <c r="X14" s="57">
        <f>'WEEKLY COMPETITIVE REPORT'!Y14</f>
        <v>20119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HANGOVER PART 2</v>
      </c>
      <c r="D15" s="4" t="str">
        <f>'WEEKLY COMPETITIVE REPORT'!E15</f>
        <v>WB</v>
      </c>
      <c r="E15" s="4" t="str">
        <f>'WEEKLY COMPETITIVE REPORT'!F15</f>
        <v>Blitz</v>
      </c>
      <c r="F15" s="38">
        <f>'WEEKLY COMPETITIVE REPORT'!G15</f>
        <v>3</v>
      </c>
      <c r="G15" s="38">
        <f>'WEEKLY COMPETITIVE REPORT'!H15</f>
        <v>10</v>
      </c>
      <c r="H15" s="15">
        <f>'WEEKLY COMPETITIVE REPORT'!I15/X4</f>
        <v>54154.443485763586</v>
      </c>
      <c r="I15" s="15">
        <f>'WEEKLY COMPETITIVE REPORT'!J15/X4</f>
        <v>85651.42364106988</v>
      </c>
      <c r="J15" s="23">
        <f>'WEEKLY COMPETITIVE REPORT'!K15</f>
        <v>7569</v>
      </c>
      <c r="K15" s="23">
        <f>'WEEKLY COMPETITIVE REPORT'!L15</f>
        <v>11894</v>
      </c>
      <c r="L15" s="65">
        <f>'WEEKLY COMPETITIVE REPORT'!M15</f>
        <v>-36.7734461569457</v>
      </c>
      <c r="M15" s="15">
        <f t="shared" si="0"/>
        <v>5415.444348576359</v>
      </c>
      <c r="N15" s="38">
        <f>'WEEKLY COMPETITIVE REPORT'!O15</f>
        <v>10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363832.32671843545</v>
      </c>
      <c r="W15" s="23">
        <f>'WEEKLY COMPETITIVE REPORT'!X15</f>
        <v>0</v>
      </c>
      <c r="X15" s="57">
        <f>'WEEKLY COMPETITIVE REPORT'!Y15</f>
        <v>55248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PIRATES OF THE CARIBBEAN: ON STRANGER TIDES</v>
      </c>
      <c r="D16" s="4" t="str">
        <f>'WEEKLY COMPETITIVE REPORT'!E16</f>
        <v>BVI</v>
      </c>
      <c r="E16" s="4" t="str">
        <f>'WEEKLY COMPETITIVE REPORT'!F16</f>
        <v>Cenex</v>
      </c>
      <c r="F16" s="38">
        <f>'WEEKLY COMPETITIVE REPORT'!G16</f>
        <v>4</v>
      </c>
      <c r="G16" s="38">
        <f>'WEEKLY COMPETITIVE REPORT'!H16</f>
        <v>22</v>
      </c>
      <c r="H16" s="15">
        <f>'WEEKLY COMPETITIVE REPORT'!I16/X4</f>
        <v>44125.68306010929</v>
      </c>
      <c r="I16" s="15">
        <f>'WEEKLY COMPETITIVE REPORT'!J16/X4</f>
        <v>77726.4883520276</v>
      </c>
      <c r="J16" s="23">
        <f>'WEEKLY COMPETITIVE REPORT'!K16</f>
        <v>5669</v>
      </c>
      <c r="K16" s="23">
        <f>'WEEKLY COMPETITIVE REPORT'!L16</f>
        <v>9627</v>
      </c>
      <c r="L16" s="65">
        <f>'WEEKLY COMPETITIVE REPORT'!M16</f>
        <v>-43.22954246914951</v>
      </c>
      <c r="M16" s="15">
        <f t="shared" si="0"/>
        <v>2005.712866368604</v>
      </c>
      <c r="N16" s="38">
        <f>'WEEKLY COMPETITIVE REPORT'!O16</f>
        <v>26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592545.2976704055</v>
      </c>
      <c r="W16" s="23">
        <f>'WEEKLY COMPETITIVE REPORT'!X16</f>
        <v>0</v>
      </c>
      <c r="X16" s="57">
        <f>'WEEKLY COMPETITIVE REPORT'!Y16</f>
        <v>79225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X-MEN: FIRST CLASS</v>
      </c>
      <c r="D17" s="4" t="str">
        <f>'WEEKLY COMPETITIVE REPORT'!E17</f>
        <v>FOX</v>
      </c>
      <c r="E17" s="4" t="str">
        <f>'WEEKLY COMPETITIVE REPORT'!F17</f>
        <v>Blitz</v>
      </c>
      <c r="F17" s="38">
        <f>'WEEKLY COMPETITIVE REPORT'!G17</f>
        <v>2</v>
      </c>
      <c r="G17" s="38">
        <f>'WEEKLY COMPETITIVE REPORT'!H17</f>
        <v>8</v>
      </c>
      <c r="H17" s="15">
        <f>'WEEKLY COMPETITIVE REPORT'!I17/X4</f>
        <v>9270.923209663502</v>
      </c>
      <c r="I17" s="15">
        <f>'WEEKLY COMPETITIVE REPORT'!J17/X4</f>
        <v>15533.50589588726</v>
      </c>
      <c r="J17" s="23">
        <f>'WEEKLY COMPETITIVE REPORT'!K17</f>
        <v>1248</v>
      </c>
      <c r="K17" s="23">
        <f>'WEEKLY COMPETITIVE REPORT'!L17</f>
        <v>1989</v>
      </c>
      <c r="L17" s="65">
        <f>'WEEKLY COMPETITIVE REPORT'!M17</f>
        <v>-40.316608035548974</v>
      </c>
      <c r="M17" s="15">
        <f t="shared" si="0"/>
        <v>1158.8654012079378</v>
      </c>
      <c r="N17" s="38">
        <f>'WEEKLY COMPETITIVE REPORT'!O17</f>
        <v>8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35644.23353465631</v>
      </c>
      <c r="W17" s="23">
        <f>'WEEKLY COMPETITIVE REPORT'!X17</f>
        <v>0</v>
      </c>
      <c r="X17" s="57">
        <f>'WEEKLY COMPETITIVE REPORT'!Y17</f>
        <v>5260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BRIDEMAIDS</v>
      </c>
      <c r="D18" s="4" t="str">
        <f>'WEEKLY COMPETITIVE REPORT'!E18</f>
        <v>UNI</v>
      </c>
      <c r="E18" s="4" t="str">
        <f>'WEEKLY COMPETITIVE REPORT'!F18</f>
        <v>Karantanija</v>
      </c>
      <c r="F18" s="38">
        <f>'WEEKLY COMPETITIVE REPORT'!G18</f>
        <v>5</v>
      </c>
      <c r="G18" s="38">
        <f>'WEEKLY COMPETITIVE REPORT'!H18</f>
        <v>8</v>
      </c>
      <c r="H18" s="15">
        <f>'WEEKLY COMPETITIVE REPORT'!I18/X4</f>
        <v>8597.92924935289</v>
      </c>
      <c r="I18" s="15">
        <f>'WEEKLY COMPETITIVE REPORT'!J18/X4</f>
        <v>12328.156456715558</v>
      </c>
      <c r="J18" s="23">
        <f>'WEEKLY COMPETITIVE REPORT'!K18</f>
        <v>1212</v>
      </c>
      <c r="K18" s="23">
        <f>'WEEKLY COMPETITIVE REPORT'!L18</f>
        <v>1674</v>
      </c>
      <c r="L18" s="65">
        <f>'WEEKLY COMPETITIVE REPORT'!M18</f>
        <v>-30.25778607255336</v>
      </c>
      <c r="M18" s="15">
        <f t="shared" si="0"/>
        <v>1074.7411561691113</v>
      </c>
      <c r="N18" s="38">
        <f>'WEEKLY COMPETITIVE REPORT'!O18</f>
        <v>8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117123.95743457002</v>
      </c>
      <c r="W18" s="23">
        <f>'WEEKLY COMPETITIVE REPORT'!X18</f>
        <v>0</v>
      </c>
      <c r="X18" s="57">
        <f>'WEEKLY COMPETITIVE REPORT'!Y18</f>
        <v>17738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FAST &amp; FURIOUS 5</v>
      </c>
      <c r="D19" s="4" t="str">
        <f>'WEEKLY COMPETITIVE REPORT'!E19</f>
        <v>UNI</v>
      </c>
      <c r="E19" s="4" t="str">
        <f>'WEEKLY COMPETITIVE REPORT'!F19</f>
        <v>Karantanija</v>
      </c>
      <c r="F19" s="38">
        <f>'WEEKLY COMPETITIVE REPORT'!G19</f>
        <v>7</v>
      </c>
      <c r="G19" s="38">
        <f>'WEEKLY COMPETITIVE REPORT'!H19</f>
        <v>10</v>
      </c>
      <c r="H19" s="15">
        <f>'WEEKLY COMPETITIVE REPORT'!I19/X4</f>
        <v>7881.794650560828</v>
      </c>
      <c r="I19" s="15">
        <f>'WEEKLY COMPETITIVE REPORT'!J19/X4</f>
        <v>11709.807305148115</v>
      </c>
      <c r="J19" s="23">
        <f>'WEEKLY COMPETITIVE REPORT'!K19</f>
        <v>1081</v>
      </c>
      <c r="K19" s="23">
        <f>'WEEKLY COMPETITIVE REPORT'!L19</f>
        <v>1659</v>
      </c>
      <c r="L19" s="65">
        <f>'WEEKLY COMPETITIVE REPORT'!M19</f>
        <v>-32.69065454992017</v>
      </c>
      <c r="M19" s="15">
        <f t="shared" si="0"/>
        <v>788.1794650560828</v>
      </c>
      <c r="N19" s="38">
        <f>'WEEKLY COMPETITIVE REPORT'!O19</f>
        <v>10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488505.8958872591</v>
      </c>
      <c r="W19" s="23">
        <f>'WEEKLY COMPETITIVE REPORT'!X19</f>
        <v>0</v>
      </c>
      <c r="X19" s="57">
        <f>'WEEKLY COMPETITIVE REPORT'!Y19</f>
        <v>71497</v>
      </c>
    </row>
    <row r="20" spans="1:24" ht="12.75">
      <c r="A20" s="52">
        <v>7</v>
      </c>
      <c r="B20" s="4">
        <f>'WEEKLY COMPETITIVE REPORT'!B20</f>
        <v>8</v>
      </c>
      <c r="C20" s="4" t="str">
        <f>'WEEKLY COMPETITIVE REPORT'!C20</f>
        <v>HALL PASS</v>
      </c>
      <c r="D20" s="4" t="str">
        <f>'WEEKLY COMPETITIVE REPORT'!E20</f>
        <v>WB</v>
      </c>
      <c r="E20" s="4" t="str">
        <f>'WEEKLY COMPETITIVE REPORT'!F20</f>
        <v>Blitz</v>
      </c>
      <c r="F20" s="38">
        <f>'WEEKLY COMPETITIVE REPORT'!G20</f>
        <v>10</v>
      </c>
      <c r="G20" s="38">
        <f>'WEEKLY COMPETITIVE REPORT'!H20</f>
        <v>9</v>
      </c>
      <c r="H20" s="15">
        <f>'WEEKLY COMPETITIVE REPORT'!I20/X4</f>
        <v>1673.8567730802415</v>
      </c>
      <c r="I20" s="15">
        <f>'WEEKLY COMPETITIVE REPORT'!J20/X4</f>
        <v>1784.5844118492953</v>
      </c>
      <c r="J20" s="23">
        <f>'WEEKLY COMPETITIVE REPORT'!K20</f>
        <v>245</v>
      </c>
      <c r="K20" s="23">
        <f>'WEEKLY COMPETITIVE REPORT'!L20</f>
        <v>249</v>
      </c>
      <c r="L20" s="65">
        <f>'WEEKLY COMPETITIVE REPORT'!M20</f>
        <v>-6.204673650282032</v>
      </c>
      <c r="M20" s="15">
        <f t="shared" si="0"/>
        <v>185.98408589780462</v>
      </c>
      <c r="N20" s="38">
        <f>'WEEKLY COMPETITIVE REPORT'!O20</f>
        <v>9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144394.593039977</v>
      </c>
      <c r="W20" s="23">
        <f>'WEEKLY COMPETITIVE REPORT'!X20</f>
        <v>0</v>
      </c>
      <c r="X20" s="57">
        <f>'WEEKLY COMPETITIVE REPORT'!Y20</f>
        <v>22660</v>
      </c>
    </row>
    <row r="21" spans="1:24" ht="12.75">
      <c r="A21" s="51">
        <v>8</v>
      </c>
      <c r="B21" s="4">
        <f>'WEEKLY COMPETITIVE REPORT'!B21</f>
        <v>3</v>
      </c>
      <c r="C21" s="4" t="str">
        <f>'WEEKLY COMPETITIVE REPORT'!C21</f>
        <v>RIO 3D</v>
      </c>
      <c r="D21" s="4" t="str">
        <f>'WEEKLY COMPETITIVE REPORT'!E21</f>
        <v>FOX</v>
      </c>
      <c r="E21" s="4" t="str">
        <f>'WEEKLY COMPETITIVE REPORT'!F21</f>
        <v>Blitz</v>
      </c>
      <c r="F21" s="38">
        <f>'WEEKLY COMPETITIVE REPORT'!G21</f>
        <v>9</v>
      </c>
      <c r="G21" s="38">
        <f>'WEEKLY COMPETITIVE REPORT'!H21</f>
        <v>17</v>
      </c>
      <c r="H21" s="15">
        <f>'WEEKLY COMPETITIVE REPORT'!I21/X4</f>
        <v>1593.3275812482025</v>
      </c>
      <c r="I21" s="15">
        <f>'WEEKLY COMPETITIVE REPORT'!J21/X4</f>
        <v>15566.580385389703</v>
      </c>
      <c r="J21" s="23">
        <f>'WEEKLY COMPETITIVE REPORT'!K21</f>
        <v>235</v>
      </c>
      <c r="K21" s="23">
        <f>'WEEKLY COMPETITIVE REPORT'!L21</f>
        <v>2224</v>
      </c>
      <c r="L21" s="65">
        <f>'WEEKLY COMPETITIVE REPORT'!M21</f>
        <v>-89.76443418013857</v>
      </c>
      <c r="M21" s="15">
        <f aca="true" t="shared" si="2" ref="M21:M33">H21/G21</f>
        <v>93.72515183812956</v>
      </c>
      <c r="N21" s="38">
        <f>'WEEKLY COMPETITIVE REPORT'!O21</f>
        <v>17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477634.4549899338</v>
      </c>
      <c r="W21" s="23">
        <f>'WEEKLY COMPETITIVE REPORT'!X21</f>
        <v>0</v>
      </c>
      <c r="X21" s="57">
        <f>'WEEKLY COMPETITIVE REPORT'!Y21</f>
        <v>69973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PRIEST</v>
      </c>
      <c r="D22" s="4" t="str">
        <f>'WEEKLY COMPETITIVE REPORT'!E22</f>
        <v>SONY</v>
      </c>
      <c r="E22" s="4" t="str">
        <f>'WEEKLY COMPETITIVE REPORT'!F22</f>
        <v>CF</v>
      </c>
      <c r="F22" s="38">
        <f>'WEEKLY COMPETITIVE REPORT'!G22</f>
        <v>6</v>
      </c>
      <c r="G22" s="38">
        <f>'WEEKLY COMPETITIVE REPORT'!H22</f>
        <v>13</v>
      </c>
      <c r="H22" s="15">
        <f>'WEEKLY COMPETITIVE REPORT'!I22/X4</f>
        <v>678.7460454414725</v>
      </c>
      <c r="I22" s="15">
        <f>'WEEKLY COMPETITIVE REPORT'!J22/X4</f>
        <v>2227.4949669255107</v>
      </c>
      <c r="J22" s="23">
        <f>'WEEKLY COMPETITIVE REPORT'!K22</f>
        <v>105</v>
      </c>
      <c r="K22" s="23">
        <f>'WEEKLY COMPETITIVE REPORT'!L22</f>
        <v>311</v>
      </c>
      <c r="L22" s="65">
        <f>'WEEKLY COMPETITIVE REPORT'!M22</f>
        <v>-69.52872821174951</v>
      </c>
      <c r="M22" s="15">
        <f t="shared" si="2"/>
        <v>52.21123426472865</v>
      </c>
      <c r="N22" s="38">
        <f>'WEEKLY COMPETITIVE REPORT'!O22</f>
        <v>13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52182.916307161344</v>
      </c>
      <c r="W22" s="23">
        <f>'WEEKLY COMPETITIVE REPORT'!X22</f>
        <v>0</v>
      </c>
      <c r="X22" s="57">
        <f>'WEEKLY COMPETITIVE REPORT'!Y22</f>
        <v>7286</v>
      </c>
    </row>
    <row r="23" spans="1:24" ht="12.75">
      <c r="A23" s="51">
        <v>10</v>
      </c>
      <c r="B23" s="4">
        <f>'WEEKLY COMPETITIVE REPORT'!B23</f>
        <v>12</v>
      </c>
      <c r="C23" s="4" t="str">
        <f>'WEEKLY COMPETITIVE REPORT'!C23</f>
        <v>CIRKUS COLUMBIA</v>
      </c>
      <c r="D23" s="4" t="str">
        <f>'WEEKLY COMPETITIVE REPORT'!E23</f>
        <v>DOMEST</v>
      </c>
      <c r="E23" s="4" t="str">
        <f>'WEEKLY COMPETITIVE REPORT'!F23</f>
        <v>Cinemania</v>
      </c>
      <c r="F23" s="38">
        <f>'WEEKLY COMPETITIVE REPORT'!G23</f>
        <v>11</v>
      </c>
      <c r="G23" s="38">
        <f>'WEEKLY COMPETITIVE REPORT'!H23</f>
        <v>4</v>
      </c>
      <c r="H23" s="15">
        <f>'WEEKLY COMPETITIVE REPORT'!I23/X4</f>
        <v>510.49755536381934</v>
      </c>
      <c r="I23" s="15">
        <f>'WEEKLY COMPETITIVE REPORT'!J23/X4</f>
        <v>901.639344262295</v>
      </c>
      <c r="J23" s="23">
        <f>'WEEKLY COMPETITIVE REPORT'!K23</f>
        <v>68</v>
      </c>
      <c r="K23" s="23">
        <f>'WEEKLY COMPETITIVE REPORT'!L23</f>
        <v>128</v>
      </c>
      <c r="L23" s="65">
        <f>'WEEKLY COMPETITIVE REPORT'!M23</f>
        <v>-43.38118022328549</v>
      </c>
      <c r="M23" s="15">
        <f t="shared" si="2"/>
        <v>127.62438884095484</v>
      </c>
      <c r="N23" s="38">
        <f>'WEEKLY COMPETITIVE REPORT'!O23</f>
        <v>4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24501.0066148979</v>
      </c>
      <c r="W23" s="23">
        <f>'WEEKLY COMPETITIVE REPORT'!X23</f>
        <v>0</v>
      </c>
      <c r="X23" s="57">
        <f>'WEEKLY COMPETITIVE REPORT'!Y23</f>
        <v>3854</v>
      </c>
    </row>
    <row r="24" spans="1:24" ht="12.75">
      <c r="A24" s="51">
        <v>11</v>
      </c>
      <c r="B24" s="4">
        <f>'WEEKLY COMPETITIVE REPORT'!B24</f>
        <v>14</v>
      </c>
      <c r="C24" s="4" t="str">
        <f>'WEEKLY COMPETITIVE REPORT'!C24</f>
        <v>KING'S SPEECH</v>
      </c>
      <c r="D24" s="4" t="str">
        <f>'WEEKLY COMPETITIVE REPORT'!E24</f>
        <v>INDEP</v>
      </c>
      <c r="E24" s="4" t="str">
        <f>'WEEKLY COMPETITIVE REPORT'!F24</f>
        <v>Cinemania</v>
      </c>
      <c r="F24" s="38">
        <f>'WEEKLY COMPETITIVE REPORT'!G24</f>
        <v>19</v>
      </c>
      <c r="G24" s="38">
        <f>'WEEKLY COMPETITIVE REPORT'!H24</f>
        <v>6</v>
      </c>
      <c r="H24" s="15">
        <f>'WEEKLY COMPETITIVE REPORT'!I24/X4</f>
        <v>291.9183203911418</v>
      </c>
      <c r="I24" s="15">
        <f>'WEEKLY COMPETITIVE REPORT'!J24/X4</f>
        <v>559.3902789761288</v>
      </c>
      <c r="J24" s="23">
        <f>'WEEKLY COMPETITIVE REPORT'!K24</f>
        <v>39</v>
      </c>
      <c r="K24" s="23">
        <f>'WEEKLY COMPETITIVE REPORT'!L24</f>
        <v>78</v>
      </c>
      <c r="L24" s="65">
        <f>'WEEKLY COMPETITIVE REPORT'!M24</f>
        <v>-47.814910025706936</v>
      </c>
      <c r="M24" s="15">
        <f t="shared" si="2"/>
        <v>48.65305339852363</v>
      </c>
      <c r="N24" s="38">
        <f>'WEEKLY COMPETITIVE REPORT'!O24</f>
        <v>6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318196.7213114754</v>
      </c>
      <c r="W24" s="23">
        <f>'WEEKLY COMPETITIVE REPORT'!X24</f>
        <v>0</v>
      </c>
      <c r="X24" s="57">
        <f>'WEEKLY COMPETITIVE REPORT'!Y24</f>
        <v>49056</v>
      </c>
    </row>
    <row r="25" spans="1:24" ht="12.75">
      <c r="A25" s="51">
        <v>12</v>
      </c>
      <c r="B25" s="4">
        <f>'WEEKLY COMPETITIVE REPORT'!B25</f>
        <v>0</v>
      </c>
      <c r="C25" s="4">
        <f>'WEEKLY COMPETITIVE REPORT'!C25</f>
        <v>0</v>
      </c>
      <c r="D25" s="4">
        <f>'WEEKLY COMPETITIVE REPORT'!E25</f>
        <v>0</v>
      </c>
      <c r="E25" s="4">
        <f>'WEEKLY COMPETITIVE REPORT'!F25</f>
        <v>0</v>
      </c>
      <c r="F25" s="38">
        <f>'WEEKLY COMPETITIVE REPORT'!G25</f>
        <v>0</v>
      </c>
      <c r="G25" s="38">
        <f>'WEEKLY COMPETITIVE REPORT'!H25</f>
        <v>0</v>
      </c>
      <c r="H25" s="15">
        <f>'WEEKLY COMPETITIVE REPORT'!I25/X4</f>
        <v>0</v>
      </c>
      <c r="I25" s="15">
        <f>'WEEKLY COMPETITIVE REPORT'!J25/X4</f>
        <v>0</v>
      </c>
      <c r="J25" s="23">
        <f>'WEEKLY COMPETITIVE REPORT'!K25</f>
        <v>0</v>
      </c>
      <c r="K25" s="23">
        <f>'WEEKLY COMPETITIVE REPORT'!L25</f>
        <v>0</v>
      </c>
      <c r="L25" s="65">
        <f>'WEEKLY COMPETITIVE REPORT'!M25</f>
        <v>0</v>
      </c>
      <c r="M25" s="15" t="e">
        <f t="shared" si="2"/>
        <v>#DIV/0!</v>
      </c>
      <c r="N25" s="38">
        <f>'WEEKLY COMPETITIVE REPORT'!O25</f>
        <v>0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>
        <f>'WEEKLY COMPETITIVE REPORT'!T25</f>
        <v>0</v>
      </c>
      <c r="T25" s="15">
        <f>'WEEKLY COMPETITIVE REPORT'!U25/X4</f>
        <v>0</v>
      </c>
      <c r="U25" s="15" t="e">
        <f t="shared" si="3"/>
        <v>#DIV/0!</v>
      </c>
      <c r="V25" s="26">
        <f>'WEEKLY COMPETITIVE REPORT'!W25/X4</f>
        <v>0</v>
      </c>
      <c r="W25" s="23">
        <f>'WEEKLY COMPETITIVE REPORT'!X25</f>
        <v>0</v>
      </c>
      <c r="X25" s="57">
        <f>'WEEKLY COMPETITIVE REPORT'!Y25</f>
        <v>0</v>
      </c>
    </row>
    <row r="26" spans="1:24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REPORT'!E26</f>
        <v>0</v>
      </c>
      <c r="E26" s="4">
        <f>'WEEKLY COMPETITIVE REPORT'!F26</f>
        <v>0</v>
      </c>
      <c r="F26" s="38">
        <f>'WEEKLY COMPETITIVE REPORT'!G26</f>
        <v>0</v>
      </c>
      <c r="G26" s="38">
        <f>'WEEKLY COMPETITIVE REPORT'!H26</f>
        <v>0</v>
      </c>
      <c r="H26" s="15">
        <f>'WEEKLY COMPETITIVE REPORT'!I26/X4</f>
        <v>0</v>
      </c>
      <c r="I26" s="15">
        <f>'WEEKLY COMPETITIVE REPORT'!J26/X4</f>
        <v>0</v>
      </c>
      <c r="J26" s="23">
        <f>'WEEKLY COMPETITIVE REPORT'!K26</f>
        <v>0</v>
      </c>
      <c r="K26" s="23">
        <f>'WEEKLY COMPETITIVE REPORT'!L26</f>
        <v>0</v>
      </c>
      <c r="L26" s="65">
        <f>'WEEKLY COMPETITIVE REPORT'!M26</f>
        <v>0</v>
      </c>
      <c r="M26" s="15" t="e">
        <f t="shared" si="2"/>
        <v>#DIV/0!</v>
      </c>
      <c r="N26" s="38">
        <f>'WEEKLY COMPETITIVE REPORT'!O26</f>
        <v>0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>
        <f>'WEEKLY COMPETITIVE REPORT'!T26</f>
        <v>0</v>
      </c>
      <c r="T26" s="15">
        <f>'WEEKLY COMPETITIVE REPORT'!U26/X4</f>
        <v>0</v>
      </c>
      <c r="U26" s="15" t="e">
        <f t="shared" si="3"/>
        <v>#DIV/0!</v>
      </c>
      <c r="V26" s="26">
        <f>'WEEKLY COMPETITIVE REPORT'!W26/X4</f>
        <v>0</v>
      </c>
      <c r="W26" s="23">
        <f>'WEEKLY COMPETITIVE REPORT'!X26</f>
        <v>0</v>
      </c>
      <c r="X26" s="57">
        <f>'WEEKLY COMPETITIVE REPORT'!Y26</f>
        <v>0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REPORT'!E27</f>
        <v>0</v>
      </c>
      <c r="E27" s="4">
        <f>'WEEKLY COMPETITIVE REPORT'!F27</f>
        <v>0</v>
      </c>
      <c r="F27" s="38">
        <f>'WEEKLY COMPETITIVE REPORT'!G27</f>
        <v>0</v>
      </c>
      <c r="G27" s="38">
        <f>'WEEKLY COMPETITIVE REPORT'!H27</f>
        <v>0</v>
      </c>
      <c r="H27" s="15">
        <f>'WEEKLY COMPETITIVE REPORT'!I27/X4</f>
        <v>0</v>
      </c>
      <c r="I27" s="15">
        <f>'WEEKLY COMPETITIVE REPORT'!J27/X17</f>
        <v>0</v>
      </c>
      <c r="J27" s="23">
        <f>'WEEKLY COMPETITIVE REPORT'!K27</f>
        <v>0</v>
      </c>
      <c r="K27" s="23">
        <f>'WEEKLY COMPETITIVE REPORT'!L27</f>
        <v>0</v>
      </c>
      <c r="L27" s="65">
        <f>'WEEKLY COMPETITIVE REPORT'!M27</f>
        <v>0</v>
      </c>
      <c r="M27" s="15" t="e">
        <f t="shared" si="2"/>
        <v>#DIV/0!</v>
      </c>
      <c r="N27" s="38">
        <f>'WEEKLY COMPETITIVE REPORT'!O27</f>
        <v>0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>
        <f>'WEEKLY COMPETITIVE REPORT'!T27</f>
        <v>0</v>
      </c>
      <c r="T27" s="15">
        <f>'WEEKLY COMPETITIVE REPORT'!U27/X17</f>
        <v>0</v>
      </c>
      <c r="U27" s="15" t="e">
        <f t="shared" si="3"/>
        <v>#DIV/0!</v>
      </c>
      <c r="V27" s="26">
        <f>'WEEKLY COMPETITIVE REPORT'!W27/X4</f>
        <v>0</v>
      </c>
      <c r="W27" s="23">
        <f>'WEEKLY COMPETITIVE REPORT'!X27</f>
        <v>0</v>
      </c>
      <c r="X27" s="57">
        <f>'WEEKLY COMPETITIVE REPORT'!Y27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REPORT'!E28</f>
        <v>0</v>
      </c>
      <c r="E28" s="4">
        <f>'WEEKLY COMPETITIVE REPORT'!F28</f>
        <v>0</v>
      </c>
      <c r="F28" s="38">
        <f>'WEEKLY COMPETITIVE REPORT'!G28</f>
        <v>0</v>
      </c>
      <c r="G28" s="38">
        <f>'WEEKLY COMPETITIVE REPORT'!H28</f>
        <v>0</v>
      </c>
      <c r="H28" s="15">
        <f>'WEEKLY COMPETITIVE REPORT'!I28/X4</f>
        <v>0</v>
      </c>
      <c r="I28" s="15">
        <f>'WEEKLY COMPETITIVE REPORT'!J28/X17</f>
        <v>0</v>
      </c>
      <c r="J28" s="23">
        <f>'WEEKLY COMPETITIVE REPORT'!K28</f>
        <v>0</v>
      </c>
      <c r="K28" s="23">
        <f>'WEEKLY COMPETITIVE REPORT'!L28</f>
        <v>0</v>
      </c>
      <c r="L28" s="65">
        <f>'WEEKLY COMPETITIVE REPORT'!M28</f>
        <v>0</v>
      </c>
      <c r="M28" s="15" t="e">
        <f t="shared" si="2"/>
        <v>#DIV/0!</v>
      </c>
      <c r="N28" s="38">
        <f>'WEEKLY COMPETITIVE REPORT'!O28</f>
        <v>0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>
        <f>'WEEKLY COMPETITIVE REPORT'!T28</f>
        <v>0</v>
      </c>
      <c r="T28" s="15">
        <f>'WEEKLY COMPETITIVE REPORT'!U28/X17</f>
        <v>0</v>
      </c>
      <c r="U28" s="15" t="e">
        <f t="shared" si="3"/>
        <v>#DIV/0!</v>
      </c>
      <c r="V28" s="26">
        <f>'WEEKLY COMPETITIVE REPORT'!W28/X4</f>
        <v>0</v>
      </c>
      <c r="W28" s="23">
        <f>'WEEKLY COMPETITIVE REPORT'!X28</f>
        <v>0</v>
      </c>
      <c r="X28" s="57">
        <f>'WEEKLY COMPETITIVE REPORT'!Y28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REPORT'!E29</f>
        <v>0</v>
      </c>
      <c r="E29" s="4">
        <f>'WEEKLY COMPETITIVE REPORT'!F29</f>
        <v>0</v>
      </c>
      <c r="F29" s="38">
        <f>'WEEKLY COMPETITIVE REPORT'!G29</f>
        <v>0</v>
      </c>
      <c r="G29" s="38">
        <f>'WEEKLY COMPETITIVE REPORT'!H29</f>
        <v>0</v>
      </c>
      <c r="H29" s="15">
        <f>'WEEKLY COMPETITIVE REPORT'!I29/X4</f>
        <v>0</v>
      </c>
      <c r="I29" s="15">
        <f>'WEEKLY COMPETITIVE REPORT'!J29/X17</f>
        <v>0</v>
      </c>
      <c r="J29" s="23">
        <f>'WEEKLY COMPETITIVE REPORT'!K29</f>
        <v>0</v>
      </c>
      <c r="K29" s="23">
        <f>'WEEKLY COMPETITIVE REPORT'!L29</f>
        <v>0</v>
      </c>
      <c r="L29" s="65">
        <f>'WEEKLY COMPETITIVE REPORT'!M29</f>
        <v>0</v>
      </c>
      <c r="M29" s="15" t="e">
        <f t="shared" si="2"/>
        <v>#DIV/0!</v>
      </c>
      <c r="N29" s="38">
        <f>'WEEKLY COMPETITIVE REPORT'!O29</f>
        <v>0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 t="e">
        <f t="shared" si="3"/>
        <v>#DIV/0!</v>
      </c>
      <c r="V29" s="26">
        <f>'WEEKLY COMPETITIVE REPORT'!W29/X4</f>
        <v>0</v>
      </c>
      <c r="W29" s="23">
        <f>'WEEKLY COMPETITIVE REPORT'!X29</f>
        <v>0</v>
      </c>
      <c r="X29" s="57">
        <f>'WEEKLY COMPETITIVE REPORT'!Y29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REPORT'!E30</f>
        <v>0</v>
      </c>
      <c r="E30" s="4">
        <f>'WEEKLY COMPETITIVE REPORT'!F30</f>
        <v>0</v>
      </c>
      <c r="F30" s="38">
        <f>'WEEKLY COMPETITIVE REPORT'!G30</f>
        <v>0</v>
      </c>
      <c r="G30" s="38">
        <f>'WEEKLY COMPETITIVE REPORT'!H30</f>
        <v>0</v>
      </c>
      <c r="H30" s="15">
        <f>'WEEKLY COMPETITIVE REPORT'!I30/X4</f>
        <v>0</v>
      </c>
      <c r="I30" s="15">
        <f>'WEEKLY COMPETITIVE REPORT'!J30/X17</f>
        <v>0</v>
      </c>
      <c r="J30" s="23">
        <f>'WEEKLY COMPETITIVE REPORT'!K30</f>
        <v>0</v>
      </c>
      <c r="K30" s="23">
        <f>'WEEKLY COMPETITIVE REPORT'!L30</f>
        <v>0</v>
      </c>
      <c r="L30" s="65">
        <f>'WEEKLY COMPETITIVE REPORT'!M30</f>
        <v>0</v>
      </c>
      <c r="M30" s="15" t="e">
        <f t="shared" si="2"/>
        <v>#DIV/0!</v>
      </c>
      <c r="N30" s="38">
        <f>'WEEKLY COMPETITIVE REPORT'!O30</f>
        <v>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 t="e">
        <f t="shared" si="3"/>
        <v>#DIV/0!</v>
      </c>
      <c r="V30" s="26">
        <f>'WEEKLY COMPETITIVE REPORT'!W30/X4</f>
        <v>0</v>
      </c>
      <c r="W30" s="23">
        <f>'WEEKLY COMPETITIVE REPORT'!X30</f>
        <v>0</v>
      </c>
      <c r="X30" s="57">
        <f>'WEEKLY COMPETITIVE REPORT'!Y30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127</v>
      </c>
      <c r="H34" s="33">
        <f>SUM(H14:H33)</f>
        <v>247438.88409548462</v>
      </c>
      <c r="I34" s="32">
        <f>SUM(I14:I33)</f>
        <v>223989.07103825136</v>
      </c>
      <c r="J34" s="32">
        <f>SUM(J14:J33)</f>
        <v>33180</v>
      </c>
      <c r="K34" s="32">
        <f>SUM(K14:K33)</f>
        <v>29833</v>
      </c>
      <c r="L34" s="65">
        <f>'WEEKLY COMPETITIVE REPORT'!M34</f>
        <v>5.1432307579497945</v>
      </c>
      <c r="M34" s="33">
        <f>H34/G34</f>
        <v>1948.337670043186</v>
      </c>
      <c r="N34" s="41">
        <f>'WEEKLY COMPETITIVE REPORT'!O34</f>
        <v>131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2759918.0327868853</v>
      </c>
      <c r="W34" s="32">
        <f>SUM(W14:W33)</f>
        <v>0</v>
      </c>
      <c r="X34" s="36">
        <f>SUM(X14:X33)</f>
        <v>401916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2009-10-05T11:17:33Z</cp:lastPrinted>
  <dcterms:created xsi:type="dcterms:W3CDTF">1998-07-08T11:15:35Z</dcterms:created>
  <dcterms:modified xsi:type="dcterms:W3CDTF">2011-06-13T10:03:53Z</dcterms:modified>
  <cp:category/>
  <cp:version/>
  <cp:contentType/>
  <cp:contentStatus/>
</cp:coreProperties>
</file>