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26" windowWidth="19710" windowHeight="858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<sst xmlns="http://schemas.openxmlformats.org/spreadsheetml/2006/main" count="267" uniqueCount="100">
  <si>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</si>
  <si>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</si>
  <si>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</si>
  <si>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</si>
  <si>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</si>
  <si>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</si>
  <si>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</si>
  <si>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</si>
  <si>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</si>
  <si>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</si>
  <si>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</si>
  <si>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</si>
  <si>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</si>
  <si>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</si>
  <si>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</si>
  <si>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</si>
  <si>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</si>
  <si>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</si>
  <si>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</si>
  <si>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</si>
  <si>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</si>
  <si>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</si>
  <si>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</si>
  <si>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</si>
  <si>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</si>
  <si>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</si>
  <si>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</si>
  <si>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</si>
  <si>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</si>
  <si>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</si>
  <si>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</si>
  <si>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</si>
  <si>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</si>
  <si>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</si>
  <si>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</si>
  <si>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</si>
  <si>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</si>
  <si>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</si>
  <si>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</si>
  <si>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</si>
  <si>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</si>
  <si>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</si>
  <si>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</si>
  <si>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</si>
  <si>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</si>
  <si>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</si>
  <si>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</si>
  <si>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</si>
  <si>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</si>
  <si>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</si>
  <si>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</si>
  <si>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</si>
  <si>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New</t>
  </si>
  <si>
    <t>GREMO MI PO SVOJE</t>
  </si>
  <si>
    <t>DOMEST</t>
  </si>
  <si>
    <t>FOX</t>
  </si>
  <si>
    <t>HARRY POTTER AND THE DEATHLY HOLLOWS - PART 1</t>
  </si>
  <si>
    <t>HARRY POTTER IN SVETINJE SMRTI - 1.DEL</t>
  </si>
  <si>
    <t>DUE DATE</t>
  </si>
  <si>
    <t>DRAGA POČAKAJ SEM NA POTI</t>
  </si>
  <si>
    <t>MEGAMIND</t>
  </si>
  <si>
    <t>MEGAUM</t>
  </si>
  <si>
    <t>PAR</t>
  </si>
  <si>
    <t>PARANORMALNO 2</t>
  </si>
  <si>
    <t>THE CHRONICLES OF NARNIA: THE VOYAGE OF THE DAWN TREADER</t>
  </si>
  <si>
    <t>ZGODBE IZ NARNIJE: POTOVANJE POTEPUŠKE ZARJE</t>
  </si>
  <si>
    <t>THE AMERICAN</t>
  </si>
  <si>
    <t>AMERIČAN</t>
  </si>
  <si>
    <t>PARANORMAL ACTIVITY 2</t>
  </si>
  <si>
    <t>LIFE AS WE KNOW IT</t>
  </si>
  <si>
    <t>ŽIVLJENJE, KOT GA POZNAŠ</t>
  </si>
  <si>
    <t>TRON: LEGACY</t>
  </si>
  <si>
    <t>TRON: ZAPUŠČINA</t>
  </si>
  <si>
    <t>LITTLE FOCKERS</t>
  </si>
  <si>
    <t>NJUNA DRUŽINA</t>
  </si>
  <si>
    <t>THE GIRL WITH THE DRAGON TATOO (MAN SOM HATAR KVINNOR)</t>
  </si>
  <si>
    <t>DEKLE Z ZMAJSKIM TATUJEM</t>
  </si>
  <si>
    <t>FROZEN</t>
  </si>
  <si>
    <t>LEDENA PAST</t>
  </si>
  <si>
    <t>LET ME IN</t>
  </si>
  <si>
    <t>SPUSTI ME K SEBI</t>
  </si>
  <si>
    <t>LE PETIT NICOLAS</t>
  </si>
  <si>
    <t>MALI NIKEC</t>
  </si>
  <si>
    <t>THE GIRL THAT PLAYED WITH FIRE (MAN SOM LEKTE MED ELDEN)</t>
  </si>
  <si>
    <t>DEKLE KI SE JE IGRALO Z OGNJEM</t>
  </si>
  <si>
    <t>SAMMY'S ADVENTURES: THE SECRET PASSAGE</t>
  </si>
  <si>
    <t>SAMOVA PUSTOLOVŠČINA: SKRIVNI PREHOD</t>
  </si>
  <si>
    <t>THE TOURIST</t>
  </si>
  <si>
    <t>TURIST</t>
  </si>
  <si>
    <t>SONY</t>
  </si>
  <si>
    <t>SEASON OF THE WITCH</t>
  </si>
  <si>
    <t>ČAS LOVA NA ČAROVNICE</t>
  </si>
  <si>
    <t>THE GIRL WHO KICKED THE HORNET'S NEST (LUFTSOLTTET SOM SPRÄNGDES)</t>
  </si>
  <si>
    <t>DEKLE, KI JE DREGNILO OSJE GNEZDO</t>
  </si>
  <si>
    <t>MR. NICE</t>
  </si>
  <si>
    <t>MR. JOINT</t>
  </si>
  <si>
    <t>14 - Jan</t>
  </si>
  <si>
    <t>16 - Jan</t>
  </si>
  <si>
    <t>13 - Jan</t>
  </si>
  <si>
    <t>19 - Jan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</si>
</sst>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B7">
      <selection activeCell="R19" sqref="R1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8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7"/>
      <c r="E4" s="8"/>
      <c r="F4" s="8"/>
      <c r="G4" s="19" t="s">
        <v>2</v>
      </c>
      <c r="H4" s="20"/>
      <c r="I4" s="20"/>
      <c r="J4" s="20"/>
      <c r="K4" s="82" t="s">
        <v>96</v>
      </c>
      <c r="L4" s="20"/>
      <c r="M4" s="83" t="s">
        <v>97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0.7406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98</v>
      </c>
      <c r="L5" s="7"/>
      <c r="M5" s="84" t="s">
        <v>99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v>40563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46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73</v>
      </c>
      <c r="D14" s="4" t="s">
        <v>74</v>
      </c>
      <c r="E14" s="15" t="s">
        <v>62</v>
      </c>
      <c r="F14" s="15" t="s">
        <v>36</v>
      </c>
      <c r="G14" s="37">
        <v>4</v>
      </c>
      <c r="H14" s="37">
        <v>13</v>
      </c>
      <c r="I14" s="14">
        <v>30408</v>
      </c>
      <c r="J14" s="14">
        <v>49090</v>
      </c>
      <c r="K14" s="91">
        <v>6228</v>
      </c>
      <c r="L14" s="91">
        <v>9889</v>
      </c>
      <c r="M14" s="64">
        <f>(I14/J14*100)-100</f>
        <v>-38.05663067834589</v>
      </c>
      <c r="N14" s="14">
        <f aca="true" t="shared" si="0" ref="N14:N34">I14/H14</f>
        <v>2339.076923076923</v>
      </c>
      <c r="O14" s="38">
        <v>13</v>
      </c>
      <c r="P14" s="14">
        <v>39066</v>
      </c>
      <c r="Q14" s="14">
        <v>62340</v>
      </c>
      <c r="R14" s="14">
        <v>8474</v>
      </c>
      <c r="S14" s="14">
        <v>13394</v>
      </c>
      <c r="T14" s="64">
        <f>(P14/Q14*100)-100</f>
        <v>-37.3339749759384</v>
      </c>
      <c r="U14" s="75">
        <v>279615</v>
      </c>
      <c r="V14" s="14">
        <f aca="true" t="shared" si="1" ref="V14:V34">P14/O14</f>
        <v>3005.076923076923</v>
      </c>
      <c r="W14" s="75">
        <f aca="true" t="shared" si="2" ref="W14:W25">SUM(U14,P14)</f>
        <v>318681</v>
      </c>
      <c r="X14" s="75">
        <v>61887</v>
      </c>
      <c r="Y14" s="76">
        <f aca="true" t="shared" si="3" ref="Y14:Y25">SUM(X14,R14)</f>
        <v>70361</v>
      </c>
    </row>
    <row r="15" spans="1:25" ht="12.75">
      <c r="A15" s="72">
        <v>2</v>
      </c>
      <c r="B15" s="72">
        <v>2</v>
      </c>
      <c r="C15" s="4" t="s">
        <v>87</v>
      </c>
      <c r="D15" s="4" t="s">
        <v>88</v>
      </c>
      <c r="E15" s="15" t="s">
        <v>89</v>
      </c>
      <c r="F15" s="15" t="s">
        <v>42</v>
      </c>
      <c r="G15" s="37">
        <v>2</v>
      </c>
      <c r="H15" s="37">
        <v>8</v>
      </c>
      <c r="I15" s="14">
        <v>24684</v>
      </c>
      <c r="J15" s="14">
        <v>42064</v>
      </c>
      <c r="K15" s="14">
        <v>4907</v>
      </c>
      <c r="L15" s="14">
        <v>8304</v>
      </c>
      <c r="M15" s="64">
        <f>(I15/J15*100)-100</f>
        <v>-41.31799163179917</v>
      </c>
      <c r="N15" s="14">
        <f t="shared" si="0"/>
        <v>3085.5</v>
      </c>
      <c r="O15" s="73">
        <v>8</v>
      </c>
      <c r="P15" s="14">
        <v>34198</v>
      </c>
      <c r="Q15" s="14">
        <v>57436</v>
      </c>
      <c r="R15" s="14">
        <v>7415</v>
      </c>
      <c r="S15" s="14">
        <v>12310</v>
      </c>
      <c r="T15" s="64">
        <f>(P15/Q15*100)-100</f>
        <v>-40.4589456090257</v>
      </c>
      <c r="U15" s="75">
        <v>59544</v>
      </c>
      <c r="V15" s="14">
        <f t="shared" si="1"/>
        <v>4274.75</v>
      </c>
      <c r="W15" s="75">
        <f t="shared" si="2"/>
        <v>93742</v>
      </c>
      <c r="X15" s="75">
        <v>12853</v>
      </c>
      <c r="Y15" s="76">
        <f t="shared" si="3"/>
        <v>20268</v>
      </c>
    </row>
    <row r="16" spans="1:25" ht="12.75">
      <c r="A16" s="72">
        <v>3</v>
      </c>
      <c r="B16" s="72">
        <v>3</v>
      </c>
      <c r="C16" s="4" t="s">
        <v>85</v>
      </c>
      <c r="D16" s="4" t="s">
        <v>86</v>
      </c>
      <c r="E16" s="15" t="s">
        <v>45</v>
      </c>
      <c r="F16" s="15" t="s">
        <v>44</v>
      </c>
      <c r="G16" s="37">
        <v>2</v>
      </c>
      <c r="H16" s="37">
        <v>6</v>
      </c>
      <c r="I16" s="24">
        <v>23244</v>
      </c>
      <c r="J16" s="24">
        <v>44738</v>
      </c>
      <c r="K16" s="24">
        <v>4074</v>
      </c>
      <c r="L16" s="24">
        <v>7830</v>
      </c>
      <c r="M16" s="64">
        <f>(I16/J16*100)-100</f>
        <v>-48.044168268585985</v>
      </c>
      <c r="N16" s="14">
        <f t="shared" si="0"/>
        <v>3874</v>
      </c>
      <c r="O16" s="38">
        <v>6</v>
      </c>
      <c r="P16" s="14">
        <v>31258</v>
      </c>
      <c r="Q16" s="14">
        <v>55685</v>
      </c>
      <c r="R16" s="14">
        <v>6009</v>
      </c>
      <c r="S16" s="14">
        <v>10376</v>
      </c>
      <c r="T16" s="64">
        <f>(P16/Q16*100)-100</f>
        <v>-43.86639130825177</v>
      </c>
      <c r="U16" s="75">
        <v>58271</v>
      </c>
      <c r="V16" s="14">
        <f t="shared" si="1"/>
        <v>5209.666666666667</v>
      </c>
      <c r="W16" s="75">
        <f t="shared" si="2"/>
        <v>89529</v>
      </c>
      <c r="X16" s="75">
        <v>11153</v>
      </c>
      <c r="Y16" s="76">
        <f t="shared" si="3"/>
        <v>17162</v>
      </c>
    </row>
    <row r="17" spans="1:25" ht="12.75">
      <c r="A17" s="72">
        <v>4</v>
      </c>
      <c r="B17" s="72">
        <v>4</v>
      </c>
      <c r="C17" s="4" t="s">
        <v>53</v>
      </c>
      <c r="D17" s="4" t="s">
        <v>53</v>
      </c>
      <c r="E17" s="15" t="s">
        <v>54</v>
      </c>
      <c r="F17" s="15" t="s">
        <v>51</v>
      </c>
      <c r="G17" s="37">
        <v>11</v>
      </c>
      <c r="H17" s="37">
        <v>11</v>
      </c>
      <c r="I17" s="93">
        <v>12862</v>
      </c>
      <c r="J17" s="93">
        <v>19520</v>
      </c>
      <c r="K17" s="85">
        <v>3550</v>
      </c>
      <c r="L17" s="85">
        <v>4146</v>
      </c>
      <c r="M17" s="64">
        <f>(I17/J17*100)-100</f>
        <v>-34.10860655737706</v>
      </c>
      <c r="N17" s="14">
        <f t="shared" si="0"/>
        <v>1169.2727272727273</v>
      </c>
      <c r="O17" s="73">
        <v>11</v>
      </c>
      <c r="P17" s="22">
        <v>15689</v>
      </c>
      <c r="Q17" s="22">
        <v>28680</v>
      </c>
      <c r="R17" s="22">
        <v>4315</v>
      </c>
      <c r="S17" s="22">
        <v>6755</v>
      </c>
      <c r="T17" s="64">
        <f>(P17/Q17*100)-100</f>
        <v>-45.29637377963738</v>
      </c>
      <c r="U17" s="75">
        <v>742447</v>
      </c>
      <c r="V17" s="14">
        <f t="shared" si="1"/>
        <v>1426.2727272727273</v>
      </c>
      <c r="W17" s="75">
        <f t="shared" si="2"/>
        <v>758136</v>
      </c>
      <c r="X17" s="75">
        <v>176530</v>
      </c>
      <c r="Y17" s="76">
        <f t="shared" si="3"/>
        <v>180845</v>
      </c>
    </row>
    <row r="18" spans="1:25" ht="13.5" customHeight="1">
      <c r="A18" s="72">
        <v>5</v>
      </c>
      <c r="B18" s="72">
        <v>5</v>
      </c>
      <c r="C18" s="4" t="s">
        <v>69</v>
      </c>
      <c r="D18" s="4" t="s">
        <v>70</v>
      </c>
      <c r="E18" s="15" t="s">
        <v>43</v>
      </c>
      <c r="F18" s="15" t="s">
        <v>44</v>
      </c>
      <c r="G18" s="37">
        <v>5</v>
      </c>
      <c r="H18" s="37">
        <v>7</v>
      </c>
      <c r="I18" s="14">
        <v>10184</v>
      </c>
      <c r="J18" s="14">
        <v>14765</v>
      </c>
      <c r="K18" s="24">
        <v>2097</v>
      </c>
      <c r="L18" s="24">
        <v>2979</v>
      </c>
      <c r="M18" s="64">
        <f>(I18/J18*100)-100</f>
        <v>-31.0260751777853</v>
      </c>
      <c r="N18" s="14">
        <f t="shared" si="0"/>
        <v>1454.857142857143</v>
      </c>
      <c r="O18" s="38">
        <v>7</v>
      </c>
      <c r="P18" s="14">
        <v>13702</v>
      </c>
      <c r="Q18" s="14">
        <v>19780</v>
      </c>
      <c r="R18" s="14">
        <v>2995</v>
      </c>
      <c r="S18" s="14">
        <v>4342</v>
      </c>
      <c r="T18" s="64">
        <f>(P18/Q18*100)-100</f>
        <v>-30.72800808897877</v>
      </c>
      <c r="U18" s="75">
        <v>105447</v>
      </c>
      <c r="V18" s="14">
        <f t="shared" si="1"/>
        <v>1957.4285714285713</v>
      </c>
      <c r="W18" s="75">
        <f t="shared" si="2"/>
        <v>119149</v>
      </c>
      <c r="X18" s="75">
        <v>23766</v>
      </c>
      <c r="Y18" s="76">
        <f t="shared" si="3"/>
        <v>26761</v>
      </c>
    </row>
    <row r="19" spans="1:25" ht="12.75">
      <c r="A19" s="72">
        <v>6</v>
      </c>
      <c r="B19" s="72" t="s">
        <v>52</v>
      </c>
      <c r="C19" s="4" t="s">
        <v>90</v>
      </c>
      <c r="D19" s="4" t="s">
        <v>91</v>
      </c>
      <c r="E19" s="15" t="s">
        <v>45</v>
      </c>
      <c r="F19" s="15" t="s">
        <v>44</v>
      </c>
      <c r="G19" s="37">
        <v>1</v>
      </c>
      <c r="H19" s="37">
        <v>3</v>
      </c>
      <c r="I19" s="24">
        <v>8185</v>
      </c>
      <c r="J19" s="24"/>
      <c r="K19" s="14">
        <v>1672</v>
      </c>
      <c r="L19" s="14"/>
      <c r="M19" s="64"/>
      <c r="N19" s="14">
        <f t="shared" si="0"/>
        <v>2728.3333333333335</v>
      </c>
      <c r="O19" s="73">
        <v>3</v>
      </c>
      <c r="P19" s="14">
        <v>11397</v>
      </c>
      <c r="Q19" s="14"/>
      <c r="R19" s="14">
        <v>2617</v>
      </c>
      <c r="S19" s="14"/>
      <c r="T19" s="64"/>
      <c r="U19" s="75"/>
      <c r="V19" s="14">
        <f t="shared" si="1"/>
        <v>3799</v>
      </c>
      <c r="W19" s="75">
        <f t="shared" si="2"/>
        <v>11397</v>
      </c>
      <c r="X19" s="75"/>
      <c r="Y19" s="76">
        <f t="shared" si="3"/>
        <v>2617</v>
      </c>
    </row>
    <row r="20" spans="1:25" ht="12.75">
      <c r="A20" s="72">
        <v>7</v>
      </c>
      <c r="B20" s="72">
        <v>6</v>
      </c>
      <c r="C20" s="4" t="s">
        <v>58</v>
      </c>
      <c r="D20" s="4" t="s">
        <v>59</v>
      </c>
      <c r="E20" s="15" t="s">
        <v>43</v>
      </c>
      <c r="F20" s="15" t="s">
        <v>44</v>
      </c>
      <c r="G20" s="37">
        <v>7</v>
      </c>
      <c r="H20" s="37">
        <v>8</v>
      </c>
      <c r="I20" s="24">
        <v>6982</v>
      </c>
      <c r="J20" s="24">
        <v>7786</v>
      </c>
      <c r="K20" s="22">
        <v>1397</v>
      </c>
      <c r="L20" s="22">
        <v>1538</v>
      </c>
      <c r="M20" s="64">
        <f>(I20/J20*100)-100</f>
        <v>-10.326226560493197</v>
      </c>
      <c r="N20" s="14">
        <f t="shared" si="0"/>
        <v>872.75</v>
      </c>
      <c r="O20" s="37">
        <v>8</v>
      </c>
      <c r="P20" s="22">
        <v>9466</v>
      </c>
      <c r="Q20" s="22">
        <v>10408</v>
      </c>
      <c r="R20" s="22">
        <v>2035</v>
      </c>
      <c r="S20" s="22">
        <v>2206</v>
      </c>
      <c r="T20" s="64">
        <f>(P20/Q20*100)-100</f>
        <v>-9.050730207532666</v>
      </c>
      <c r="U20" s="75">
        <v>139822</v>
      </c>
      <c r="V20" s="14">
        <f t="shared" si="1"/>
        <v>1183.25</v>
      </c>
      <c r="W20" s="75">
        <f t="shared" si="2"/>
        <v>149288</v>
      </c>
      <c r="X20" s="75">
        <v>30225</v>
      </c>
      <c r="Y20" s="76">
        <f t="shared" si="3"/>
        <v>32260</v>
      </c>
    </row>
    <row r="21" spans="1:25" ht="12.75">
      <c r="A21" s="72">
        <v>8</v>
      </c>
      <c r="B21" s="72">
        <v>7</v>
      </c>
      <c r="C21" s="4" t="s">
        <v>71</v>
      </c>
      <c r="D21" s="4" t="s">
        <v>72</v>
      </c>
      <c r="E21" s="15" t="s">
        <v>48</v>
      </c>
      <c r="F21" s="15" t="s">
        <v>49</v>
      </c>
      <c r="G21" s="37">
        <v>5</v>
      </c>
      <c r="H21" s="37">
        <v>14</v>
      </c>
      <c r="I21" s="14">
        <v>4364</v>
      </c>
      <c r="J21" s="14">
        <v>6306</v>
      </c>
      <c r="K21" s="89">
        <v>689</v>
      </c>
      <c r="L21" s="89">
        <v>1013</v>
      </c>
      <c r="M21" s="64">
        <f>(I21/J21*100)-100</f>
        <v>-30.79606723755154</v>
      </c>
      <c r="N21" s="14">
        <f t="shared" si="0"/>
        <v>311.7142857142857</v>
      </c>
      <c r="O21" s="73">
        <v>14</v>
      </c>
      <c r="P21" s="22">
        <v>6072</v>
      </c>
      <c r="Q21" s="22">
        <v>8514</v>
      </c>
      <c r="R21" s="22">
        <v>1027</v>
      </c>
      <c r="S21" s="22">
        <v>1446</v>
      </c>
      <c r="T21" s="64">
        <f>(P21/Q21*100)-100</f>
        <v>-28.68217054263566</v>
      </c>
      <c r="U21" s="75">
        <v>68636</v>
      </c>
      <c r="V21" s="14">
        <f t="shared" si="1"/>
        <v>433.7142857142857</v>
      </c>
      <c r="W21" s="75">
        <f t="shared" si="2"/>
        <v>74708</v>
      </c>
      <c r="X21" s="75">
        <v>12749</v>
      </c>
      <c r="Y21" s="76">
        <f t="shared" si="3"/>
        <v>13776</v>
      </c>
    </row>
    <row r="22" spans="1:25" ht="12.75">
      <c r="A22" s="72">
        <v>9</v>
      </c>
      <c r="B22" s="72">
        <v>8</v>
      </c>
      <c r="C22" s="90" t="s">
        <v>64</v>
      </c>
      <c r="D22" s="90" t="s">
        <v>65</v>
      </c>
      <c r="E22" s="15" t="s">
        <v>55</v>
      </c>
      <c r="F22" s="15" t="s">
        <v>42</v>
      </c>
      <c r="G22" s="37">
        <v>6</v>
      </c>
      <c r="H22" s="37">
        <v>18</v>
      </c>
      <c r="I22" s="24">
        <v>3748</v>
      </c>
      <c r="J22" s="24">
        <v>5653</v>
      </c>
      <c r="K22" s="24">
        <v>740</v>
      </c>
      <c r="L22" s="24">
        <v>1026</v>
      </c>
      <c r="M22" s="64">
        <f>(I22/J22*100)-100</f>
        <v>-33.69892092694144</v>
      </c>
      <c r="N22" s="14">
        <f t="shared" si="0"/>
        <v>208.22222222222223</v>
      </c>
      <c r="O22" s="37">
        <v>18</v>
      </c>
      <c r="P22" s="14">
        <v>4687</v>
      </c>
      <c r="Q22" s="14">
        <v>6823</v>
      </c>
      <c r="R22" s="14">
        <v>962</v>
      </c>
      <c r="S22" s="14">
        <v>1297</v>
      </c>
      <c r="T22" s="64">
        <f>(P22/Q22*100)-100</f>
        <v>-31.305877180126046</v>
      </c>
      <c r="U22" s="86">
        <v>112739</v>
      </c>
      <c r="V22" s="14">
        <f t="shared" si="1"/>
        <v>260.3888888888889</v>
      </c>
      <c r="W22" s="75">
        <f t="shared" si="2"/>
        <v>117426</v>
      </c>
      <c r="X22" s="75">
        <v>22802</v>
      </c>
      <c r="Y22" s="76">
        <f t="shared" si="3"/>
        <v>23764</v>
      </c>
    </row>
    <row r="23" spans="1:25" ht="12.75">
      <c r="A23" s="72">
        <v>10</v>
      </c>
      <c r="B23" s="72">
        <v>9</v>
      </c>
      <c r="C23" s="4" t="s">
        <v>60</v>
      </c>
      <c r="D23" s="4" t="s">
        <v>61</v>
      </c>
      <c r="E23" s="15" t="s">
        <v>62</v>
      </c>
      <c r="F23" s="15" t="s">
        <v>36</v>
      </c>
      <c r="G23" s="37">
        <v>7</v>
      </c>
      <c r="H23" s="37">
        <v>18</v>
      </c>
      <c r="I23" s="24">
        <v>3545</v>
      </c>
      <c r="J23" s="24">
        <v>5957</v>
      </c>
      <c r="K23" s="94">
        <v>670</v>
      </c>
      <c r="L23" s="94">
        <v>1207</v>
      </c>
      <c r="M23" s="64">
        <f>(I23/J23*100)-100</f>
        <v>-40.490179620614406</v>
      </c>
      <c r="N23" s="14">
        <f t="shared" si="0"/>
        <v>196.94444444444446</v>
      </c>
      <c r="O23" s="38">
        <v>18</v>
      </c>
      <c r="P23" s="14">
        <v>4313</v>
      </c>
      <c r="Q23" s="14">
        <v>6714</v>
      </c>
      <c r="R23" s="14">
        <v>856</v>
      </c>
      <c r="S23" s="14">
        <v>1381</v>
      </c>
      <c r="T23" s="64">
        <f>(P23/Q23*100)-100</f>
        <v>-35.761096216860295</v>
      </c>
      <c r="U23" s="75">
        <v>123261</v>
      </c>
      <c r="V23" s="14">
        <f t="shared" si="1"/>
        <v>239.61111111111111</v>
      </c>
      <c r="W23" s="75">
        <f t="shared" si="2"/>
        <v>127574</v>
      </c>
      <c r="X23" s="77">
        <v>25814</v>
      </c>
      <c r="Y23" s="76">
        <f t="shared" si="3"/>
        <v>26670</v>
      </c>
    </row>
    <row r="24" spans="1:25" ht="12.75">
      <c r="A24" s="72">
        <v>11</v>
      </c>
      <c r="B24" s="72">
        <v>11</v>
      </c>
      <c r="C24" s="4" t="s">
        <v>56</v>
      </c>
      <c r="D24" s="4" t="s">
        <v>57</v>
      </c>
      <c r="E24" s="15" t="s">
        <v>43</v>
      </c>
      <c r="F24" s="15" t="s">
        <v>44</v>
      </c>
      <c r="G24" s="37">
        <v>9</v>
      </c>
      <c r="H24" s="37">
        <v>16</v>
      </c>
      <c r="I24" s="24">
        <v>2993</v>
      </c>
      <c r="J24" s="24">
        <v>3848</v>
      </c>
      <c r="K24" s="93">
        <v>587</v>
      </c>
      <c r="L24" s="93">
        <v>898</v>
      </c>
      <c r="M24" s="64">
        <f>(I24/J24*100)-100</f>
        <v>-22.21933471933471</v>
      </c>
      <c r="N24" s="14">
        <f t="shared" si="0"/>
        <v>187.0625</v>
      </c>
      <c r="O24" s="73">
        <v>16</v>
      </c>
      <c r="P24" s="14">
        <v>4257</v>
      </c>
      <c r="Q24" s="14">
        <v>5053</v>
      </c>
      <c r="R24" s="14">
        <v>908</v>
      </c>
      <c r="S24" s="14">
        <v>1251</v>
      </c>
      <c r="T24" s="64">
        <f>(P24/Q24*100)-100</f>
        <v>-15.7530180091035</v>
      </c>
      <c r="U24" s="86">
        <v>300206</v>
      </c>
      <c r="V24" s="14">
        <f t="shared" si="1"/>
        <v>266.0625</v>
      </c>
      <c r="W24" s="75">
        <f t="shared" si="2"/>
        <v>304463</v>
      </c>
      <c r="X24" s="77">
        <v>64201</v>
      </c>
      <c r="Y24" s="76">
        <f t="shared" si="3"/>
        <v>65109</v>
      </c>
    </row>
    <row r="25" spans="1:25" ht="12.75" customHeight="1">
      <c r="A25" s="51">
        <v>12</v>
      </c>
      <c r="B25" s="72" t="s">
        <v>52</v>
      </c>
      <c r="C25" s="4" t="s">
        <v>92</v>
      </c>
      <c r="D25" s="4" t="s">
        <v>93</v>
      </c>
      <c r="E25" s="15" t="s">
        <v>45</v>
      </c>
      <c r="F25" s="15" t="s">
        <v>42</v>
      </c>
      <c r="G25" s="37">
        <v>1</v>
      </c>
      <c r="H25" s="37">
        <v>1</v>
      </c>
      <c r="I25" s="24">
        <v>2172</v>
      </c>
      <c r="J25" s="24"/>
      <c r="K25" s="24">
        <v>395</v>
      </c>
      <c r="L25" s="24"/>
      <c r="M25" s="64"/>
      <c r="N25" s="14">
        <f t="shared" si="0"/>
        <v>2172</v>
      </c>
      <c r="O25" s="38">
        <v>1</v>
      </c>
      <c r="P25" s="14">
        <v>4194</v>
      </c>
      <c r="Q25" s="14"/>
      <c r="R25" s="24">
        <v>784</v>
      </c>
      <c r="S25" s="24"/>
      <c r="T25" s="64"/>
      <c r="U25" s="77"/>
      <c r="V25" s="14">
        <f t="shared" si="1"/>
        <v>4194</v>
      </c>
      <c r="W25" s="75">
        <f t="shared" si="2"/>
        <v>4194</v>
      </c>
      <c r="X25" s="75"/>
      <c r="Y25" s="76">
        <f t="shared" si="3"/>
        <v>784</v>
      </c>
    </row>
    <row r="26" spans="1:25" ht="12.75" customHeight="1">
      <c r="A26" s="72">
        <v>13</v>
      </c>
      <c r="B26" s="51">
        <v>12</v>
      </c>
      <c r="C26" s="4" t="s">
        <v>77</v>
      </c>
      <c r="D26" s="4" t="s">
        <v>78</v>
      </c>
      <c r="E26" s="15" t="s">
        <v>45</v>
      </c>
      <c r="F26" s="15" t="s">
        <v>51</v>
      </c>
      <c r="G26" s="37">
        <v>3</v>
      </c>
      <c r="H26" s="37">
        <v>2</v>
      </c>
      <c r="I26" s="14">
        <v>2410</v>
      </c>
      <c r="J26" s="14">
        <v>3286</v>
      </c>
      <c r="K26" s="14">
        <v>481</v>
      </c>
      <c r="L26" s="14">
        <v>635</v>
      </c>
      <c r="M26" s="64">
        <f>(I26/J26*100)-100</f>
        <v>-26.65855143031041</v>
      </c>
      <c r="N26" s="14">
        <f t="shared" si="0"/>
        <v>1205</v>
      </c>
      <c r="O26" s="73">
        <v>2</v>
      </c>
      <c r="P26" s="22">
        <v>3158</v>
      </c>
      <c r="Q26" s="22">
        <v>4311</v>
      </c>
      <c r="R26" s="22">
        <v>661</v>
      </c>
      <c r="S26" s="22">
        <v>873</v>
      </c>
      <c r="T26" s="64">
        <f>(P26/Q26*100)-100</f>
        <v>-26.74553467872883</v>
      </c>
      <c r="U26" s="77">
        <v>9054</v>
      </c>
      <c r="V26" s="14">
        <f t="shared" si="1"/>
        <v>1579</v>
      </c>
      <c r="W26" s="75">
        <f aca="true" t="shared" si="4" ref="W26:W34">SUM(U26,P26)</f>
        <v>12212</v>
      </c>
      <c r="X26" s="75">
        <v>1870</v>
      </c>
      <c r="Y26" s="76">
        <f aca="true" t="shared" si="5" ref="Y26:Y33">SUM(X26,R26)</f>
        <v>2531</v>
      </c>
    </row>
    <row r="27" spans="1:25" ht="12.75">
      <c r="A27" s="72">
        <v>14</v>
      </c>
      <c r="B27" s="50" t="s">
        <v>52</v>
      </c>
      <c r="C27" s="4" t="s">
        <v>94</v>
      </c>
      <c r="D27" s="4" t="s">
        <v>95</v>
      </c>
      <c r="E27" s="15" t="s">
        <v>45</v>
      </c>
      <c r="F27" s="15" t="s">
        <v>36</v>
      </c>
      <c r="G27" s="37">
        <v>1</v>
      </c>
      <c r="H27" s="37">
        <v>1</v>
      </c>
      <c r="I27" s="24">
        <v>2094</v>
      </c>
      <c r="J27" s="24"/>
      <c r="K27" s="14">
        <v>366</v>
      </c>
      <c r="L27" s="14"/>
      <c r="M27" s="64"/>
      <c r="N27" s="14">
        <f t="shared" si="0"/>
        <v>2094</v>
      </c>
      <c r="O27" s="73">
        <v>1</v>
      </c>
      <c r="P27" s="14">
        <v>3139</v>
      </c>
      <c r="Q27" s="14">
        <v>814</v>
      </c>
      <c r="R27" s="14">
        <v>570</v>
      </c>
      <c r="S27" s="14">
        <v>157</v>
      </c>
      <c r="T27" s="64"/>
      <c r="U27" s="75">
        <v>814</v>
      </c>
      <c r="V27" s="14">
        <f t="shared" si="1"/>
        <v>3139</v>
      </c>
      <c r="W27" s="75">
        <f t="shared" si="4"/>
        <v>3953</v>
      </c>
      <c r="X27" s="77">
        <v>157</v>
      </c>
      <c r="Y27" s="76">
        <f t="shared" si="5"/>
        <v>727</v>
      </c>
    </row>
    <row r="28" spans="1:25" ht="12.75">
      <c r="A28" s="72">
        <v>15</v>
      </c>
      <c r="B28" s="72">
        <v>14</v>
      </c>
      <c r="C28" s="4" t="s">
        <v>75</v>
      </c>
      <c r="D28" s="4" t="s">
        <v>76</v>
      </c>
      <c r="E28" s="15" t="s">
        <v>45</v>
      </c>
      <c r="F28" s="15" t="s">
        <v>42</v>
      </c>
      <c r="G28" s="37">
        <v>4</v>
      </c>
      <c r="H28" s="37">
        <v>1</v>
      </c>
      <c r="I28" s="24">
        <v>2077</v>
      </c>
      <c r="J28" s="24">
        <v>1407</v>
      </c>
      <c r="K28" s="14">
        <v>362</v>
      </c>
      <c r="L28" s="14">
        <v>420</v>
      </c>
      <c r="M28" s="64">
        <f aca="true" t="shared" si="6" ref="M28:M34">(I28/J28*100)-100</f>
        <v>47.61904761904762</v>
      </c>
      <c r="N28" s="14">
        <f t="shared" si="0"/>
        <v>2077</v>
      </c>
      <c r="O28" s="37">
        <v>1</v>
      </c>
      <c r="P28" s="14">
        <v>3027</v>
      </c>
      <c r="Q28" s="14">
        <v>2561</v>
      </c>
      <c r="R28" s="14">
        <v>545</v>
      </c>
      <c r="S28" s="14">
        <v>651</v>
      </c>
      <c r="T28" s="64">
        <f aca="true" t="shared" si="7" ref="T28:T34">(P28/Q28*100)-100</f>
        <v>18.196017180788758</v>
      </c>
      <c r="U28" s="75">
        <v>11017</v>
      </c>
      <c r="V28" s="14">
        <f t="shared" si="1"/>
        <v>3027</v>
      </c>
      <c r="W28" s="75">
        <f t="shared" si="4"/>
        <v>14044</v>
      </c>
      <c r="X28" s="77">
        <v>2221</v>
      </c>
      <c r="Y28" s="76">
        <f t="shared" si="5"/>
        <v>2766</v>
      </c>
    </row>
    <row r="29" spans="1:25" ht="12.75">
      <c r="A29" s="72">
        <v>16</v>
      </c>
      <c r="B29" s="72">
        <v>13</v>
      </c>
      <c r="C29" s="4" t="s">
        <v>68</v>
      </c>
      <c r="D29" s="4" t="s">
        <v>63</v>
      </c>
      <c r="E29" s="15" t="s">
        <v>62</v>
      </c>
      <c r="F29" s="15" t="s">
        <v>36</v>
      </c>
      <c r="G29" s="37">
        <v>6</v>
      </c>
      <c r="H29" s="37">
        <v>8</v>
      </c>
      <c r="I29" s="24">
        <v>2049</v>
      </c>
      <c r="J29" s="24">
        <v>3363</v>
      </c>
      <c r="K29" s="94">
        <v>546</v>
      </c>
      <c r="L29" s="94">
        <v>787</v>
      </c>
      <c r="M29" s="64">
        <f t="shared" si="6"/>
        <v>-39.07225691347011</v>
      </c>
      <c r="N29" s="14">
        <f t="shared" si="0"/>
        <v>256.125</v>
      </c>
      <c r="O29" s="73">
        <v>8</v>
      </c>
      <c r="P29" s="74">
        <v>2414</v>
      </c>
      <c r="Q29" s="74">
        <v>4309</v>
      </c>
      <c r="R29" s="74">
        <v>637</v>
      </c>
      <c r="S29" s="74">
        <v>1046</v>
      </c>
      <c r="T29" s="64">
        <f t="shared" si="7"/>
        <v>-43.977721048967275</v>
      </c>
      <c r="U29" s="75">
        <v>61912</v>
      </c>
      <c r="V29" s="14">
        <f t="shared" si="1"/>
        <v>301.75</v>
      </c>
      <c r="W29" s="75">
        <f t="shared" si="4"/>
        <v>64326</v>
      </c>
      <c r="X29" s="75">
        <v>13858</v>
      </c>
      <c r="Y29" s="76">
        <f t="shared" si="5"/>
        <v>14495</v>
      </c>
    </row>
    <row r="30" spans="1:25" ht="12.75">
      <c r="A30" s="72">
        <v>17</v>
      </c>
      <c r="B30" s="72">
        <v>10</v>
      </c>
      <c r="C30" s="90" t="s">
        <v>83</v>
      </c>
      <c r="D30" s="90" t="s">
        <v>84</v>
      </c>
      <c r="E30" s="15" t="s">
        <v>45</v>
      </c>
      <c r="F30" s="15" t="s">
        <v>42</v>
      </c>
      <c r="G30" s="37">
        <v>2</v>
      </c>
      <c r="H30" s="37">
        <v>1</v>
      </c>
      <c r="I30" s="24">
        <v>1386</v>
      </c>
      <c r="J30" s="24">
        <v>3215</v>
      </c>
      <c r="K30" s="14">
        <v>244</v>
      </c>
      <c r="L30" s="14">
        <v>581</v>
      </c>
      <c r="M30" s="64">
        <f t="shared" si="6"/>
        <v>-56.889580093312595</v>
      </c>
      <c r="N30" s="14">
        <f t="shared" si="0"/>
        <v>1386</v>
      </c>
      <c r="O30" s="73">
        <v>1</v>
      </c>
      <c r="P30" s="14">
        <v>2267</v>
      </c>
      <c r="Q30" s="14">
        <v>5499</v>
      </c>
      <c r="R30" s="14">
        <v>414</v>
      </c>
      <c r="S30" s="14">
        <v>1015</v>
      </c>
      <c r="T30" s="64">
        <f t="shared" si="7"/>
        <v>-58.774322604109834</v>
      </c>
      <c r="U30" s="75">
        <v>6033</v>
      </c>
      <c r="V30" s="14">
        <f t="shared" si="1"/>
        <v>2267</v>
      </c>
      <c r="W30" s="75">
        <f t="shared" si="4"/>
        <v>8300</v>
      </c>
      <c r="X30" s="75">
        <v>1108</v>
      </c>
      <c r="Y30" s="76">
        <f t="shared" si="5"/>
        <v>1522</v>
      </c>
    </row>
    <row r="31" spans="1:25" ht="12.75">
      <c r="A31" s="72">
        <v>18</v>
      </c>
      <c r="B31" s="72">
        <v>15</v>
      </c>
      <c r="C31" s="4" t="s">
        <v>79</v>
      </c>
      <c r="D31" s="4" t="s">
        <v>80</v>
      </c>
      <c r="E31" s="15" t="s">
        <v>45</v>
      </c>
      <c r="F31" s="15" t="s">
        <v>42</v>
      </c>
      <c r="G31" s="37">
        <v>3</v>
      </c>
      <c r="H31" s="37">
        <v>4</v>
      </c>
      <c r="I31" s="24">
        <v>1454</v>
      </c>
      <c r="J31" s="24">
        <v>1625</v>
      </c>
      <c r="K31" s="24">
        <v>301</v>
      </c>
      <c r="L31" s="24">
        <v>326</v>
      </c>
      <c r="M31" s="64">
        <f t="shared" si="6"/>
        <v>-10.523076923076928</v>
      </c>
      <c r="N31" s="14">
        <f t="shared" si="0"/>
        <v>363.5</v>
      </c>
      <c r="O31" s="73">
        <v>4</v>
      </c>
      <c r="P31" s="22">
        <v>1915</v>
      </c>
      <c r="Q31" s="22">
        <v>2044</v>
      </c>
      <c r="R31" s="22">
        <v>443</v>
      </c>
      <c r="S31" s="22">
        <v>439</v>
      </c>
      <c r="T31" s="64">
        <f t="shared" si="7"/>
        <v>-6.311154598825823</v>
      </c>
      <c r="U31" s="80">
        <v>5608</v>
      </c>
      <c r="V31" s="14">
        <f t="shared" si="1"/>
        <v>478.75</v>
      </c>
      <c r="W31" s="75">
        <f t="shared" si="4"/>
        <v>7523</v>
      </c>
      <c r="X31" s="75">
        <v>1230</v>
      </c>
      <c r="Y31" s="76">
        <f t="shared" si="5"/>
        <v>1673</v>
      </c>
    </row>
    <row r="32" spans="1:25" ht="12.75">
      <c r="A32" s="72">
        <v>19</v>
      </c>
      <c r="B32" s="72">
        <v>18</v>
      </c>
      <c r="C32" s="4" t="s">
        <v>81</v>
      </c>
      <c r="D32" s="4" t="s">
        <v>82</v>
      </c>
      <c r="E32" s="15" t="s">
        <v>45</v>
      </c>
      <c r="F32" s="15" t="s">
        <v>44</v>
      </c>
      <c r="G32" s="37">
        <v>2</v>
      </c>
      <c r="H32" s="37">
        <v>1</v>
      </c>
      <c r="I32" s="14">
        <v>713</v>
      </c>
      <c r="J32" s="14">
        <v>971</v>
      </c>
      <c r="K32" s="22">
        <v>171</v>
      </c>
      <c r="L32" s="22">
        <v>390</v>
      </c>
      <c r="M32" s="64">
        <f t="shared" si="6"/>
        <v>-26.57054582904223</v>
      </c>
      <c r="N32" s="14">
        <f t="shared" si="0"/>
        <v>713</v>
      </c>
      <c r="O32" s="37">
        <v>1</v>
      </c>
      <c r="P32" s="22">
        <v>961</v>
      </c>
      <c r="Q32" s="22">
        <v>971</v>
      </c>
      <c r="R32" s="22">
        <v>231</v>
      </c>
      <c r="S32" s="22">
        <v>390</v>
      </c>
      <c r="T32" s="64">
        <f t="shared" si="7"/>
        <v>-1.0298661174047368</v>
      </c>
      <c r="U32" s="80">
        <v>2552</v>
      </c>
      <c r="V32" s="14">
        <f t="shared" si="1"/>
        <v>961</v>
      </c>
      <c r="W32" s="75">
        <f t="shared" si="4"/>
        <v>3513</v>
      </c>
      <c r="X32" s="75">
        <v>390</v>
      </c>
      <c r="Y32" s="76">
        <f t="shared" si="5"/>
        <v>621</v>
      </c>
    </row>
    <row r="33" spans="1:25" ht="13.5" thickBot="1">
      <c r="A33" s="50">
        <v>20</v>
      </c>
      <c r="B33" s="72">
        <v>16</v>
      </c>
      <c r="C33" s="4" t="s">
        <v>66</v>
      </c>
      <c r="D33" s="4" t="s">
        <v>67</v>
      </c>
      <c r="E33" s="15" t="s">
        <v>45</v>
      </c>
      <c r="F33" s="15" t="s">
        <v>51</v>
      </c>
      <c r="G33" s="37">
        <v>6</v>
      </c>
      <c r="H33" s="37">
        <v>5</v>
      </c>
      <c r="I33" s="22">
        <v>510</v>
      </c>
      <c r="J33" s="22">
        <v>1107</v>
      </c>
      <c r="K33" s="89">
        <v>101</v>
      </c>
      <c r="L33" s="89">
        <v>226</v>
      </c>
      <c r="M33" s="64">
        <f t="shared" si="6"/>
        <v>-53.929539295392956</v>
      </c>
      <c r="N33" s="14">
        <f t="shared" si="0"/>
        <v>102</v>
      </c>
      <c r="O33" s="73">
        <v>5</v>
      </c>
      <c r="P33" s="14">
        <v>828</v>
      </c>
      <c r="Q33" s="14">
        <v>1369</v>
      </c>
      <c r="R33" s="14">
        <v>179</v>
      </c>
      <c r="S33" s="14">
        <v>296</v>
      </c>
      <c r="T33" s="64">
        <f t="shared" si="7"/>
        <v>-39.51789627465303</v>
      </c>
      <c r="U33" s="80">
        <v>18714</v>
      </c>
      <c r="V33" s="14">
        <f t="shared" si="1"/>
        <v>165.6</v>
      </c>
      <c r="W33" s="75">
        <f t="shared" si="4"/>
        <v>19542</v>
      </c>
      <c r="X33" s="75">
        <v>3990</v>
      </c>
      <c r="Y33" s="76">
        <f t="shared" si="5"/>
        <v>4169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146</v>
      </c>
      <c r="I34" s="31">
        <f>SUM(I14:I33)</f>
        <v>146064</v>
      </c>
      <c r="J34" s="31">
        <v>232940</v>
      </c>
      <c r="K34" s="31">
        <f>SUM(K14:K33)</f>
        <v>29578</v>
      </c>
      <c r="L34" s="31">
        <v>44683</v>
      </c>
      <c r="M34" s="68">
        <f t="shared" si="6"/>
        <v>-37.29544088606508</v>
      </c>
      <c r="N34" s="32">
        <f t="shared" si="0"/>
        <v>1000.4383561643835</v>
      </c>
      <c r="O34" s="34">
        <f>SUM(O14:O33)</f>
        <v>146</v>
      </c>
      <c r="P34" s="31">
        <f>SUM(P14:P33)</f>
        <v>196008</v>
      </c>
      <c r="Q34" s="31">
        <v>348995</v>
      </c>
      <c r="R34" s="31">
        <f>SUM(R14:R33)</f>
        <v>42077</v>
      </c>
      <c r="S34" s="31">
        <v>70166</v>
      </c>
      <c r="T34" s="68">
        <f t="shared" si="7"/>
        <v>-43.83644464820413</v>
      </c>
      <c r="U34" s="78">
        <f>SUM(U14:U33)</f>
        <v>2105692</v>
      </c>
      <c r="V34" s="32">
        <f t="shared" si="1"/>
        <v>1342.5205479452054</v>
      </c>
      <c r="W34" s="75">
        <f t="shared" si="4"/>
        <v>2301700</v>
      </c>
      <c r="X34" s="79">
        <f>SUM(X14:X33)</f>
        <v>466804</v>
      </c>
      <c r="Y34" s="35">
        <f>SUM(Y14:Y33)</f>
        <v>508881</v>
      </c>
    </row>
    <row r="35" spans="9:12" ht="12.75">
      <c r="I35" s="23"/>
      <c r="J35" s="23"/>
      <c r="K35" s="23"/>
      <c r="L35" s="2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8"/>
      <c r="E3" s="88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14 - Jan</v>
      </c>
      <c r="L4" s="20"/>
      <c r="M4" s="62" t="str">
        <f>'WEEKLY COMPETITIVE REPORT'!M4</f>
        <v>16 -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0.7406</v>
      </c>
    </row>
    <row r="5" spans="1:25" s="2" customFormat="1" ht="11.25">
      <c r="A5" s="8"/>
      <c r="B5" s="8"/>
      <c r="C5" s="8" t="s">
        <v>0</v>
      </c>
      <c r="D5" s="8"/>
      <c r="E5" s="92"/>
      <c r="F5" s="8"/>
      <c r="G5" s="3" t="s">
        <v>4</v>
      </c>
      <c r="H5" s="7"/>
      <c r="I5" s="7"/>
      <c r="J5" s="7"/>
      <c r="K5" s="67" t="str">
        <f>'WEEKLY COMPETITIVE REPORT'!K5</f>
        <v>13 - Jan</v>
      </c>
      <c r="L5" s="7"/>
      <c r="M5" s="63" t="str">
        <f>'WEEKLY COMPETITIVE REPORT'!M5</f>
        <v>19 -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40563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47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LITTLE FOCKERS</v>
      </c>
      <c r="D14" s="4" t="str">
        <f>'WEEKLY COMPETITIVE REPORT'!D14</f>
        <v>NJUNA DRUŽINA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4</v>
      </c>
      <c r="H14" s="37">
        <f>'WEEKLY COMPETITIVE REPORT'!H14</f>
        <v>13</v>
      </c>
      <c r="I14" s="14">
        <f>'WEEKLY COMPETITIVE REPORT'!I14/Y4</f>
        <v>41058.601134215496</v>
      </c>
      <c r="J14" s="14">
        <f>'WEEKLY COMPETITIVE REPORT'!J14/Y4</f>
        <v>66284.0939778558</v>
      </c>
      <c r="K14" s="22">
        <f>'WEEKLY COMPETITIVE REPORT'!K14</f>
        <v>6228</v>
      </c>
      <c r="L14" s="22">
        <f>'WEEKLY COMPETITIVE REPORT'!L14</f>
        <v>9889</v>
      </c>
      <c r="M14" s="64">
        <f>'WEEKLY COMPETITIVE REPORT'!M14</f>
        <v>-38.05663067834589</v>
      </c>
      <c r="N14" s="14">
        <f aca="true" t="shared" si="0" ref="N14:N20">I14/H14</f>
        <v>3158.353933401192</v>
      </c>
      <c r="O14" s="37">
        <f>'WEEKLY COMPETITIVE REPORT'!O14</f>
        <v>13</v>
      </c>
      <c r="P14" s="14">
        <f>'WEEKLY COMPETITIVE REPORT'!P14/Y4</f>
        <v>52749.122333243315</v>
      </c>
      <c r="Q14" s="14">
        <f>'WEEKLY COMPETITIVE REPORT'!Q14/Y4</f>
        <v>84174.99324871725</v>
      </c>
      <c r="R14" s="22">
        <f>'WEEKLY COMPETITIVE REPORT'!R14</f>
        <v>8474</v>
      </c>
      <c r="S14" s="22">
        <f>'WEEKLY COMPETITIVE REPORT'!S14</f>
        <v>13394</v>
      </c>
      <c r="T14" s="64">
        <f>'WEEKLY COMPETITIVE REPORT'!T14</f>
        <v>-37.3339749759384</v>
      </c>
      <c r="U14" s="14">
        <f>'WEEKLY COMPETITIVE REPORT'!U14/Y4</f>
        <v>377551.98487712664</v>
      </c>
      <c r="V14" s="14">
        <f aca="true" t="shared" si="1" ref="V14:V20">P14/O14</f>
        <v>4057.62479486487</v>
      </c>
      <c r="W14" s="25">
        <f aca="true" t="shared" si="2" ref="W14:W20">P14+U14</f>
        <v>430301.10721036996</v>
      </c>
      <c r="X14" s="22">
        <f>'WEEKLY COMPETITIVE REPORT'!X14</f>
        <v>61887</v>
      </c>
      <c r="Y14" s="56">
        <f>'WEEKLY COMPETITIVE REPORT'!Y14</f>
        <v>70361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THE TOURIST</v>
      </c>
      <c r="D15" s="4" t="str">
        <f>'WEEKLY COMPETITIVE REPORT'!D15</f>
        <v>TURIST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2</v>
      </c>
      <c r="H15" s="37">
        <f>'WEEKLY COMPETITIVE REPORT'!H15</f>
        <v>8</v>
      </c>
      <c r="I15" s="14">
        <f>'WEEKLY COMPETITIVE REPORT'!I15/Y4</f>
        <v>33329.732649203346</v>
      </c>
      <c r="J15" s="14">
        <f>'WEEKLY COMPETITIVE REPORT'!J15/Y4</f>
        <v>56797.19146637861</v>
      </c>
      <c r="K15" s="22">
        <f>'WEEKLY COMPETITIVE REPORT'!K15</f>
        <v>4907</v>
      </c>
      <c r="L15" s="22">
        <f>'WEEKLY COMPETITIVE REPORT'!L15</f>
        <v>8304</v>
      </c>
      <c r="M15" s="64">
        <f>'WEEKLY COMPETITIVE REPORT'!M15</f>
        <v>-41.31799163179917</v>
      </c>
      <c r="N15" s="14">
        <f t="shared" si="0"/>
        <v>4166.216581150418</v>
      </c>
      <c r="O15" s="37">
        <f>'WEEKLY COMPETITIVE REPORT'!O15</f>
        <v>8</v>
      </c>
      <c r="P15" s="14">
        <f>'WEEKLY COMPETITIVE REPORT'!P15/Y4</f>
        <v>46176.07345395625</v>
      </c>
      <c r="Q15" s="14">
        <f>'WEEKLY COMPETITIVE REPORT'!Q15/Y4</f>
        <v>77553.3351336754</v>
      </c>
      <c r="R15" s="22">
        <f>'WEEKLY COMPETITIVE REPORT'!R15</f>
        <v>7415</v>
      </c>
      <c r="S15" s="22">
        <f>'WEEKLY COMPETITIVE REPORT'!S15</f>
        <v>12310</v>
      </c>
      <c r="T15" s="64">
        <f>'WEEKLY COMPETITIVE REPORT'!T15</f>
        <v>-40.4589456090257</v>
      </c>
      <c r="U15" s="14">
        <f>'WEEKLY COMPETITIVE REPORT'!U15/Y4</f>
        <v>80399.67593842829</v>
      </c>
      <c r="V15" s="14">
        <f t="shared" si="1"/>
        <v>5772.009181744531</v>
      </c>
      <c r="W15" s="25">
        <f t="shared" si="2"/>
        <v>126575.74939238455</v>
      </c>
      <c r="X15" s="22">
        <f>'WEEKLY COMPETITIVE REPORT'!X15</f>
        <v>12853</v>
      </c>
      <c r="Y15" s="56">
        <f>'WEEKLY COMPETITIVE REPORT'!Y15</f>
        <v>20268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SAMMY'S ADVENTURES: THE SECRET PASSAGE</v>
      </c>
      <c r="D16" s="4" t="str">
        <f>'WEEKLY COMPETITIVE REPORT'!D16</f>
        <v>SAMOVA PUSTOLOVŠČINA: SKRIVNI PREHOD</v>
      </c>
      <c r="E16" s="4" t="str">
        <f>'WEEKLY COMPETITIVE REPORT'!E16</f>
        <v>INDEP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6</v>
      </c>
      <c r="I16" s="14">
        <f>'WEEKLY COMPETITIVE REPORT'!I16/Y4</f>
        <v>31385.36321901161</v>
      </c>
      <c r="J16" s="14">
        <f>'WEEKLY COMPETITIVE REPORT'!J16/Y4</f>
        <v>60407.77747772077</v>
      </c>
      <c r="K16" s="22">
        <f>'WEEKLY COMPETITIVE REPORT'!K16</f>
        <v>4074</v>
      </c>
      <c r="L16" s="22">
        <f>'WEEKLY COMPETITIVE REPORT'!L16</f>
        <v>7830</v>
      </c>
      <c r="M16" s="64">
        <f>'WEEKLY COMPETITIVE REPORT'!M16</f>
        <v>-48.044168268585985</v>
      </c>
      <c r="N16" s="14">
        <f t="shared" si="0"/>
        <v>5230.893869835269</v>
      </c>
      <c r="O16" s="37">
        <f>'WEEKLY COMPETITIVE REPORT'!O16</f>
        <v>6</v>
      </c>
      <c r="P16" s="14">
        <f>'WEEKLY COMPETITIVE REPORT'!P16/Y4</f>
        <v>42206.31920064812</v>
      </c>
      <c r="Q16" s="14">
        <f>'WEEKLY COMPETITIVE REPORT'!Q16/Y4</f>
        <v>75189.0359168242</v>
      </c>
      <c r="R16" s="22">
        <f>'WEEKLY COMPETITIVE REPORT'!R16</f>
        <v>6009</v>
      </c>
      <c r="S16" s="22">
        <f>'WEEKLY COMPETITIVE REPORT'!S16</f>
        <v>10376</v>
      </c>
      <c r="T16" s="64">
        <f>'WEEKLY COMPETITIVE REPORT'!T16</f>
        <v>-43.86639130825177</v>
      </c>
      <c r="U16" s="14">
        <f>'WEEKLY COMPETITIVE REPORT'!U16/Y4</f>
        <v>78680.79935187685</v>
      </c>
      <c r="V16" s="14">
        <f t="shared" si="1"/>
        <v>7034.386533441353</v>
      </c>
      <c r="W16" s="25">
        <f t="shared" si="2"/>
        <v>120887.11855252497</v>
      </c>
      <c r="X16" s="22">
        <f>'WEEKLY COMPETITIVE REPORT'!X16</f>
        <v>11153</v>
      </c>
      <c r="Y16" s="56">
        <f>'WEEKLY COMPETITIVE REPORT'!Y16</f>
        <v>17162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GREMO MI PO SVOJE</v>
      </c>
      <c r="D17" s="4" t="str">
        <f>'WEEKLY COMPETITIVE REPORT'!D17</f>
        <v>GREMO MI PO SVOJE</v>
      </c>
      <c r="E17" s="4" t="str">
        <f>'WEEKLY COMPETITIVE REPORT'!E17</f>
        <v>DOMEST</v>
      </c>
      <c r="F17" s="4" t="str">
        <f>'WEEKLY COMPETITIVE REPORT'!F17</f>
        <v>Cinemania</v>
      </c>
      <c r="G17" s="37">
        <f>'WEEKLY COMPETITIVE REPORT'!G17</f>
        <v>11</v>
      </c>
      <c r="H17" s="37">
        <f>'WEEKLY COMPETITIVE REPORT'!H17</f>
        <v>11</v>
      </c>
      <c r="I17" s="14">
        <f>'WEEKLY COMPETITIVE REPORT'!I17/Y4</f>
        <v>17366.99972994869</v>
      </c>
      <c r="J17" s="14">
        <f>'WEEKLY COMPETITIVE REPORT'!J17/Y4</f>
        <v>26357.007831487983</v>
      </c>
      <c r="K17" s="22">
        <f>'WEEKLY COMPETITIVE REPORT'!K17</f>
        <v>3550</v>
      </c>
      <c r="L17" s="22">
        <f>'WEEKLY COMPETITIVE REPORT'!L17</f>
        <v>4146</v>
      </c>
      <c r="M17" s="64">
        <f>'WEEKLY COMPETITIVE REPORT'!M17</f>
        <v>-34.10860655737706</v>
      </c>
      <c r="N17" s="14">
        <f t="shared" si="0"/>
        <v>1578.8181572680626</v>
      </c>
      <c r="O17" s="37">
        <f>'WEEKLY COMPETITIVE REPORT'!O17</f>
        <v>11</v>
      </c>
      <c r="P17" s="14">
        <f>'WEEKLY COMPETITIVE REPORT'!P17/Y4</f>
        <v>21184.174993248715</v>
      </c>
      <c r="Q17" s="14">
        <f>'WEEKLY COMPETITIVE REPORT'!Q17/Y4</f>
        <v>38725.357817985416</v>
      </c>
      <c r="R17" s="22">
        <f>'WEEKLY COMPETITIVE REPORT'!R17</f>
        <v>4315</v>
      </c>
      <c r="S17" s="22">
        <f>'WEEKLY COMPETITIVE REPORT'!S17</f>
        <v>6755</v>
      </c>
      <c r="T17" s="64">
        <f>'WEEKLY COMPETITIVE REPORT'!T17</f>
        <v>-45.29637377963738</v>
      </c>
      <c r="U17" s="14">
        <f>'WEEKLY COMPETITIVE REPORT'!U17/Y4</f>
        <v>1002493.9238455306</v>
      </c>
      <c r="V17" s="14">
        <f t="shared" si="1"/>
        <v>1925.8340902953378</v>
      </c>
      <c r="W17" s="25">
        <f t="shared" si="2"/>
        <v>1023678.0988387794</v>
      </c>
      <c r="X17" s="22">
        <f>'WEEKLY COMPETITIVE REPORT'!X17</f>
        <v>176530</v>
      </c>
      <c r="Y17" s="56">
        <f>'WEEKLY COMPETITIVE REPORT'!Y17</f>
        <v>180845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LIFE AS WE KNOW IT</v>
      </c>
      <c r="D18" s="4" t="str">
        <f>'WEEKLY COMPETITIVE REPORT'!D18</f>
        <v>ŽIVLJENJE, KOT GA POZNAŠ</v>
      </c>
      <c r="E18" s="4" t="str">
        <f>'WEEKLY COMPETITIVE REPORT'!E18</f>
        <v>WB</v>
      </c>
      <c r="F18" s="4" t="str">
        <f>'WEEKLY COMPETITIVE REPORT'!F18</f>
        <v>Blitz</v>
      </c>
      <c r="G18" s="37">
        <f>'WEEKLY COMPETITIVE REPORT'!G18</f>
        <v>5</v>
      </c>
      <c r="H18" s="37">
        <f>'WEEKLY COMPETITIVE REPORT'!H18</f>
        <v>7</v>
      </c>
      <c r="I18" s="14">
        <f>'WEEKLY COMPETITIVE REPORT'!I18/Y4</f>
        <v>13751.012692411558</v>
      </c>
      <c r="J18" s="14">
        <f>'WEEKLY COMPETITIVE REPORT'!J18/Y4</f>
        <v>19936.53794220902</v>
      </c>
      <c r="K18" s="22">
        <f>'WEEKLY COMPETITIVE REPORT'!K18</f>
        <v>2097</v>
      </c>
      <c r="L18" s="22">
        <f>'WEEKLY COMPETITIVE REPORT'!L18</f>
        <v>2979</v>
      </c>
      <c r="M18" s="64">
        <f>'WEEKLY COMPETITIVE REPORT'!M18</f>
        <v>-31.0260751777853</v>
      </c>
      <c r="N18" s="14">
        <f t="shared" si="0"/>
        <v>1964.4303846302225</v>
      </c>
      <c r="O18" s="37">
        <f>'WEEKLY COMPETITIVE REPORT'!O18</f>
        <v>7</v>
      </c>
      <c r="P18" s="14">
        <f>'WEEKLY COMPETITIVE REPORT'!P18/Y4</f>
        <v>18501.215230893868</v>
      </c>
      <c r="Q18" s="14">
        <f>'WEEKLY COMPETITIVE REPORT'!Q18/Y4</f>
        <v>26708.07453416149</v>
      </c>
      <c r="R18" s="22">
        <f>'WEEKLY COMPETITIVE REPORT'!R18</f>
        <v>2995</v>
      </c>
      <c r="S18" s="22">
        <f>'WEEKLY COMPETITIVE REPORT'!S18</f>
        <v>4342</v>
      </c>
      <c r="T18" s="64">
        <f>'WEEKLY COMPETITIVE REPORT'!T18</f>
        <v>-30.72800808897877</v>
      </c>
      <c r="U18" s="14">
        <f>'WEEKLY COMPETITIVE REPORT'!U18/Y4</f>
        <v>142380.50229543613</v>
      </c>
      <c r="V18" s="14">
        <f t="shared" si="1"/>
        <v>2643.0307472705526</v>
      </c>
      <c r="W18" s="25">
        <f t="shared" si="2"/>
        <v>160881.71752633</v>
      </c>
      <c r="X18" s="22">
        <f>'WEEKLY COMPETITIVE REPORT'!X18</f>
        <v>23766</v>
      </c>
      <c r="Y18" s="56">
        <f>'WEEKLY COMPETITIVE REPORT'!Y18</f>
        <v>26761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SEASON OF THE WITCH</v>
      </c>
      <c r="D19" s="4" t="str">
        <f>'WEEKLY COMPETITIVE REPORT'!D19</f>
        <v>ČAS LOVA NA ČAROVNICE</v>
      </c>
      <c r="E19" s="4" t="str">
        <f>'WEEKLY COMPETITIVE REPORT'!E19</f>
        <v>INDEP</v>
      </c>
      <c r="F19" s="4" t="str">
        <f>'WEEKLY COMPETITIVE REPORT'!F19</f>
        <v>Blitz</v>
      </c>
      <c r="G19" s="37">
        <f>'WEEKLY COMPETITIVE REPORT'!G19</f>
        <v>1</v>
      </c>
      <c r="H19" s="37">
        <f>'WEEKLY COMPETITIVE REPORT'!H19</f>
        <v>3</v>
      </c>
      <c r="I19" s="14">
        <f>'WEEKLY COMPETITIVE REPORT'!I19/Y4</f>
        <v>11051.84985147178</v>
      </c>
      <c r="J19" s="14">
        <f>'WEEKLY COMPETITIVE REPORT'!J19/Y4</f>
        <v>0</v>
      </c>
      <c r="K19" s="22">
        <f>'WEEKLY COMPETITIVE REPORT'!K19</f>
        <v>1672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3683.949950490593</v>
      </c>
      <c r="O19" s="37">
        <f>'WEEKLY COMPETITIVE REPORT'!O19</f>
        <v>3</v>
      </c>
      <c r="P19" s="14">
        <f>'WEEKLY COMPETITIVE REPORT'!P19/Y4</f>
        <v>15388.873886038347</v>
      </c>
      <c r="Q19" s="14">
        <f>'WEEKLY COMPETITIVE REPORT'!Q19/Y4</f>
        <v>0</v>
      </c>
      <c r="R19" s="22">
        <f>'WEEKLY COMPETITIVE REPORT'!R19</f>
        <v>2617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0</v>
      </c>
      <c r="V19" s="14">
        <f t="shared" si="1"/>
        <v>5129.624628679449</v>
      </c>
      <c r="W19" s="25">
        <f t="shared" si="2"/>
        <v>15388.873886038347</v>
      </c>
      <c r="X19" s="22">
        <f>'WEEKLY COMPETITIVE REPORT'!X19</f>
        <v>0</v>
      </c>
      <c r="Y19" s="56">
        <f>'WEEKLY COMPETITIVE REPORT'!Y19</f>
        <v>2617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DUE DATE</v>
      </c>
      <c r="D20" s="4" t="str">
        <f>'WEEKLY COMPETITIVE REPORT'!D20</f>
        <v>DRAGA POČAKAJ SEM NA POTI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7</v>
      </c>
      <c r="H20" s="37">
        <f>'WEEKLY COMPETITIVE REPORT'!H20</f>
        <v>8</v>
      </c>
      <c r="I20" s="14">
        <f>'WEEKLY COMPETITIVE REPORT'!I20/Y4</f>
        <v>9427.491223332432</v>
      </c>
      <c r="J20" s="14">
        <f>'WEEKLY COMPETITIVE REPORT'!J20/Y4</f>
        <v>10513.097488522819</v>
      </c>
      <c r="K20" s="22">
        <f>'WEEKLY COMPETITIVE REPORT'!K20</f>
        <v>1397</v>
      </c>
      <c r="L20" s="22">
        <f>'WEEKLY COMPETITIVE REPORT'!L20</f>
        <v>1538</v>
      </c>
      <c r="M20" s="64">
        <f>'WEEKLY COMPETITIVE REPORT'!M20</f>
        <v>-10.326226560493197</v>
      </c>
      <c r="N20" s="14">
        <f t="shared" si="0"/>
        <v>1178.436402916554</v>
      </c>
      <c r="O20" s="37">
        <f>'WEEKLY COMPETITIVE REPORT'!O20</f>
        <v>8</v>
      </c>
      <c r="P20" s="14">
        <f>'WEEKLY COMPETITIVE REPORT'!P20/Y4</f>
        <v>12781.528490413179</v>
      </c>
      <c r="Q20" s="14">
        <f>'WEEKLY COMPETITIVE REPORT'!Q20/Y4</f>
        <v>14053.470159330273</v>
      </c>
      <c r="R20" s="22">
        <f>'WEEKLY COMPETITIVE REPORT'!R20</f>
        <v>2035</v>
      </c>
      <c r="S20" s="22">
        <f>'WEEKLY COMPETITIVE REPORT'!S20</f>
        <v>2206</v>
      </c>
      <c r="T20" s="64">
        <f>'WEEKLY COMPETITIVE REPORT'!T20</f>
        <v>-9.050730207532666</v>
      </c>
      <c r="U20" s="14">
        <f>'WEEKLY COMPETITIVE REPORT'!U20/Y4</f>
        <v>188795.57115852012</v>
      </c>
      <c r="V20" s="14">
        <f t="shared" si="1"/>
        <v>1597.6910613016473</v>
      </c>
      <c r="W20" s="25">
        <f t="shared" si="2"/>
        <v>201577.0996489333</v>
      </c>
      <c r="X20" s="22">
        <f>'WEEKLY COMPETITIVE REPORT'!X20</f>
        <v>30225</v>
      </c>
      <c r="Y20" s="56">
        <f>'WEEKLY COMPETITIVE REPORT'!Y20</f>
        <v>32260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TRON: LEGACY</v>
      </c>
      <c r="D21" s="4" t="str">
        <f>'WEEKLY COMPETITIVE REPORT'!D21</f>
        <v>TRON: ZAPUŠČINA</v>
      </c>
      <c r="E21" s="4" t="str">
        <f>'WEEKLY COMPETITIVE REPORT'!E21</f>
        <v>WDI</v>
      </c>
      <c r="F21" s="4" t="str">
        <f>'WEEKLY COMPETITIVE REPORT'!F21</f>
        <v>CENEX</v>
      </c>
      <c r="G21" s="37">
        <f>'WEEKLY COMPETITIVE REPORT'!G21</f>
        <v>5</v>
      </c>
      <c r="H21" s="37">
        <f>'WEEKLY COMPETITIVE REPORT'!H21</f>
        <v>14</v>
      </c>
      <c r="I21" s="14">
        <f>'WEEKLY COMPETITIVE REPORT'!I21/Y4</f>
        <v>5892.519578719956</v>
      </c>
      <c r="J21" s="14">
        <f>'WEEKLY COMPETITIVE REPORT'!J21/Y4</f>
        <v>8514.717796381312</v>
      </c>
      <c r="K21" s="22">
        <f>'WEEKLY COMPETITIVE REPORT'!K21</f>
        <v>689</v>
      </c>
      <c r="L21" s="22">
        <f>'WEEKLY COMPETITIVE REPORT'!L21</f>
        <v>1013</v>
      </c>
      <c r="M21" s="64">
        <f>'WEEKLY COMPETITIVE REPORT'!M21</f>
        <v>-30.79606723755154</v>
      </c>
      <c r="N21" s="14">
        <f aca="true" t="shared" si="3" ref="N21:N33">I21/H21</f>
        <v>420.894255622854</v>
      </c>
      <c r="O21" s="37">
        <f>'WEEKLY COMPETITIVE REPORT'!O21</f>
        <v>14</v>
      </c>
      <c r="P21" s="14">
        <f>'WEEKLY COMPETITIVE REPORT'!P21/Y4</f>
        <v>8198.757763975154</v>
      </c>
      <c r="Q21" s="14">
        <f>'WEEKLY COMPETITIVE REPORT'!Q21/Y4</f>
        <v>11496.08425600864</v>
      </c>
      <c r="R21" s="22">
        <f>'WEEKLY COMPETITIVE REPORT'!R21</f>
        <v>1027</v>
      </c>
      <c r="S21" s="22">
        <f>'WEEKLY COMPETITIVE REPORT'!S21</f>
        <v>1446</v>
      </c>
      <c r="T21" s="64">
        <f>'WEEKLY COMPETITIVE REPORT'!T21</f>
        <v>-28.68217054263566</v>
      </c>
      <c r="U21" s="14">
        <f>'WEEKLY COMPETITIVE REPORT'!U21/Y4</f>
        <v>92676.20847961112</v>
      </c>
      <c r="V21" s="14">
        <f aca="true" t="shared" si="4" ref="V21:V33">P21/O21</f>
        <v>585.6255545696539</v>
      </c>
      <c r="W21" s="25">
        <f aca="true" t="shared" si="5" ref="W21:W33">P21+U21</f>
        <v>100874.96624358627</v>
      </c>
      <c r="X21" s="22">
        <f>'WEEKLY COMPETITIVE REPORT'!X21</f>
        <v>12749</v>
      </c>
      <c r="Y21" s="56">
        <f>'WEEKLY COMPETITIVE REPORT'!Y21</f>
        <v>13776</v>
      </c>
    </row>
    <row r="22" spans="1:25" ht="12.75">
      <c r="A22" s="50">
        <v>9</v>
      </c>
      <c r="B22" s="4">
        <f>'WEEKLY COMPETITIVE REPORT'!B22</f>
        <v>8</v>
      </c>
      <c r="C22" s="4" t="str">
        <f>'WEEKLY COMPETITIVE REPORT'!C22</f>
        <v>THE CHRONICLES OF NARNIA: THE VOYAGE OF THE DAWN TREADER</v>
      </c>
      <c r="D22" s="4" t="str">
        <f>'WEEKLY COMPETITIVE REPORT'!D22</f>
        <v>ZGODBE IZ NARNIJE: POTOVANJE POTEPUŠKE ZARJE</v>
      </c>
      <c r="E22" s="4" t="str">
        <f>'WEEKLY COMPETITIVE REPORT'!E22</f>
        <v>FOX</v>
      </c>
      <c r="F22" s="4" t="str">
        <f>'WEEKLY COMPETITIVE REPORT'!F22</f>
        <v>CF</v>
      </c>
      <c r="G22" s="37">
        <f>'WEEKLY COMPETITIVE REPORT'!G22</f>
        <v>6</v>
      </c>
      <c r="H22" s="37">
        <f>'WEEKLY COMPETITIVE REPORT'!H22</f>
        <v>18</v>
      </c>
      <c r="I22" s="14">
        <f>'WEEKLY COMPETITIVE REPORT'!I22/Y4</f>
        <v>5060.7615446934915</v>
      </c>
      <c r="J22" s="14">
        <f>'WEEKLY COMPETITIVE REPORT'!J22/Y4</f>
        <v>7633.00027005131</v>
      </c>
      <c r="K22" s="22">
        <f>'WEEKLY COMPETITIVE REPORT'!K22</f>
        <v>740</v>
      </c>
      <c r="L22" s="22">
        <f>'WEEKLY COMPETITIVE REPORT'!L22</f>
        <v>1026</v>
      </c>
      <c r="M22" s="64">
        <f>'WEEKLY COMPETITIVE REPORT'!M22</f>
        <v>-33.69892092694144</v>
      </c>
      <c r="N22" s="14">
        <f t="shared" si="3"/>
        <v>281.1534191496384</v>
      </c>
      <c r="O22" s="37">
        <f>'WEEKLY COMPETITIVE REPORT'!O22</f>
        <v>18</v>
      </c>
      <c r="P22" s="14">
        <f>'WEEKLY COMPETITIVE REPORT'!P22/Y4</f>
        <v>6328.652443964353</v>
      </c>
      <c r="Q22" s="14">
        <f>'WEEKLY COMPETITIVE REPORT'!Q22/Y4</f>
        <v>9212.800432082095</v>
      </c>
      <c r="R22" s="22">
        <f>'WEEKLY COMPETITIVE REPORT'!R22</f>
        <v>962</v>
      </c>
      <c r="S22" s="22">
        <f>'WEEKLY COMPETITIVE REPORT'!S22</f>
        <v>1297</v>
      </c>
      <c r="T22" s="64">
        <f>'WEEKLY COMPETITIVE REPORT'!T22</f>
        <v>-31.305877180126046</v>
      </c>
      <c r="U22" s="14">
        <f>'WEEKLY COMPETITIVE REPORT'!U22/Y4</f>
        <v>152226.57304887928</v>
      </c>
      <c r="V22" s="14">
        <f t="shared" si="4"/>
        <v>351.59180244246403</v>
      </c>
      <c r="W22" s="25">
        <f t="shared" si="5"/>
        <v>158555.22549284363</v>
      </c>
      <c r="X22" s="22">
        <f>'WEEKLY COMPETITIVE REPORT'!X22</f>
        <v>22802</v>
      </c>
      <c r="Y22" s="56">
        <f>'WEEKLY COMPETITIVE REPORT'!Y22</f>
        <v>23764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MEGAMIND</v>
      </c>
      <c r="D23" s="4" t="str">
        <f>'WEEKLY COMPETITIVE REPORT'!D23</f>
        <v>MEGAUM</v>
      </c>
      <c r="E23" s="4" t="str">
        <f>'WEEKLY COMPETITIVE REPORT'!E23</f>
        <v>PAR</v>
      </c>
      <c r="F23" s="4" t="str">
        <f>'WEEKLY COMPETITIVE REPORT'!F23</f>
        <v>Karantanija</v>
      </c>
      <c r="G23" s="37">
        <f>'WEEKLY COMPETITIVE REPORT'!G23</f>
        <v>7</v>
      </c>
      <c r="H23" s="37">
        <f>'WEEKLY COMPETITIVE REPORT'!H23</f>
        <v>18</v>
      </c>
      <c r="I23" s="14">
        <f>'WEEKLY COMPETITIVE REPORT'!I23/Y4</f>
        <v>4786.659465298407</v>
      </c>
      <c r="J23" s="14">
        <f>'WEEKLY COMPETITIVE REPORT'!J23/Y4</f>
        <v>8043.478260869565</v>
      </c>
      <c r="K23" s="22">
        <f>'WEEKLY COMPETITIVE REPORT'!K23</f>
        <v>670</v>
      </c>
      <c r="L23" s="22">
        <f>'WEEKLY COMPETITIVE REPORT'!L23</f>
        <v>1207</v>
      </c>
      <c r="M23" s="64">
        <f>'WEEKLY COMPETITIVE REPORT'!M23</f>
        <v>-40.490179620614406</v>
      </c>
      <c r="N23" s="14">
        <f t="shared" si="3"/>
        <v>265.9255258499115</v>
      </c>
      <c r="O23" s="37">
        <f>'WEEKLY COMPETITIVE REPORT'!O23</f>
        <v>18</v>
      </c>
      <c r="P23" s="14">
        <f>'WEEKLY COMPETITIVE REPORT'!P23/Y4</f>
        <v>5823.656494733999</v>
      </c>
      <c r="Q23" s="14">
        <f>'WEEKLY COMPETITIVE REPORT'!Q23/Y4</f>
        <v>9065.62246826897</v>
      </c>
      <c r="R23" s="22">
        <f>'WEEKLY COMPETITIVE REPORT'!R23</f>
        <v>856</v>
      </c>
      <c r="S23" s="22">
        <f>'WEEKLY COMPETITIVE REPORT'!S23</f>
        <v>1381</v>
      </c>
      <c r="T23" s="64">
        <f>'WEEKLY COMPETITIVE REPORT'!T23</f>
        <v>-35.761096216860295</v>
      </c>
      <c r="U23" s="14">
        <f>'WEEKLY COMPETITIVE REPORT'!U23/Y4</f>
        <v>166433.9724547664</v>
      </c>
      <c r="V23" s="14">
        <f t="shared" si="4"/>
        <v>323.5364719296666</v>
      </c>
      <c r="W23" s="25">
        <f t="shared" si="5"/>
        <v>172257.6289495004</v>
      </c>
      <c r="X23" s="22">
        <f>'WEEKLY COMPETITIVE REPORT'!X23</f>
        <v>25814</v>
      </c>
      <c r="Y23" s="56">
        <f>'WEEKLY COMPETITIVE REPORT'!Y23</f>
        <v>26670</v>
      </c>
    </row>
    <row r="24" spans="1:25" ht="12.75">
      <c r="A24" s="50">
        <v>11</v>
      </c>
      <c r="B24" s="4">
        <f>'WEEKLY COMPETITIVE REPORT'!B24</f>
        <v>11</v>
      </c>
      <c r="C24" s="4" t="str">
        <f>'WEEKLY COMPETITIVE REPORT'!C24</f>
        <v>HARRY POTTER AND THE DEATHLY HOLLOWS - PART 1</v>
      </c>
      <c r="D24" s="4" t="str">
        <f>'WEEKLY COMPETITIVE REPORT'!D24</f>
        <v>HARRY POTTER IN SVETINJE SMRTI - 1.DEL</v>
      </c>
      <c r="E24" s="4" t="str">
        <f>'WEEKLY COMPETITIVE REPORT'!E24</f>
        <v>WB</v>
      </c>
      <c r="F24" s="4" t="str">
        <f>'WEEKLY COMPETITIVE REPORT'!F24</f>
        <v>Blitz</v>
      </c>
      <c r="G24" s="37">
        <f>'WEEKLY COMPETITIVE REPORT'!G24</f>
        <v>9</v>
      </c>
      <c r="H24" s="37">
        <f>'WEEKLY COMPETITIVE REPORT'!H24</f>
        <v>16</v>
      </c>
      <c r="I24" s="14">
        <f>'WEEKLY COMPETITIVE REPORT'!I24/Y4</f>
        <v>4041.317850391574</v>
      </c>
      <c r="J24" s="14">
        <f>'WEEKLY COMPETITIVE REPORT'!J24/Y4</f>
        <v>5195.787199567918</v>
      </c>
      <c r="K24" s="22">
        <f>'WEEKLY COMPETITIVE REPORT'!K24</f>
        <v>587</v>
      </c>
      <c r="L24" s="22">
        <f>'WEEKLY COMPETITIVE REPORT'!L24</f>
        <v>898</v>
      </c>
      <c r="M24" s="64">
        <f>'WEEKLY COMPETITIVE REPORT'!M24</f>
        <v>-22.21933471933471</v>
      </c>
      <c r="N24" s="14">
        <f t="shared" si="3"/>
        <v>252.5823656494734</v>
      </c>
      <c r="O24" s="37">
        <f>'WEEKLY COMPETITIVE REPORT'!O24</f>
        <v>16</v>
      </c>
      <c r="P24" s="14">
        <f>'WEEKLY COMPETITIVE REPORT'!P24/Y4</f>
        <v>5748.04212800432</v>
      </c>
      <c r="Q24" s="14">
        <f>'WEEKLY COMPETITIVE REPORT'!Q24/Y4</f>
        <v>6822.846340804753</v>
      </c>
      <c r="R24" s="22">
        <f>'WEEKLY COMPETITIVE REPORT'!R24</f>
        <v>908</v>
      </c>
      <c r="S24" s="22">
        <f>'WEEKLY COMPETITIVE REPORT'!S24</f>
        <v>1251</v>
      </c>
      <c r="T24" s="64">
        <f>'WEEKLY COMPETITIVE REPORT'!T24</f>
        <v>-15.7530180091035</v>
      </c>
      <c r="U24" s="14">
        <f>'WEEKLY COMPETITIVE REPORT'!U24/Y4</f>
        <v>405355.11747231975</v>
      </c>
      <c r="V24" s="14">
        <f t="shared" si="4"/>
        <v>359.25263300027</v>
      </c>
      <c r="W24" s="25">
        <f t="shared" si="5"/>
        <v>411103.15960032406</v>
      </c>
      <c r="X24" s="22">
        <f>'WEEKLY COMPETITIVE REPORT'!X24</f>
        <v>64201</v>
      </c>
      <c r="Y24" s="56">
        <f>'WEEKLY COMPETITIVE REPORT'!Y24</f>
        <v>65109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THE GIRL WHO KICKED THE HORNET'S NEST (LUFTSOLTTET SOM SPRÄNGDES)</v>
      </c>
      <c r="D25" s="4" t="str">
        <f>'WEEKLY COMPETITIVE REPORT'!D25</f>
        <v>DEKLE, KI JE DREGNILO OSJE GNEZDO</v>
      </c>
      <c r="E25" s="4" t="str">
        <f>'WEEKLY COMPETITIVE REPORT'!E25</f>
        <v>INDEP</v>
      </c>
      <c r="F25" s="4" t="str">
        <f>'WEEKLY COMPETITIVE REPORT'!F25</f>
        <v>CF</v>
      </c>
      <c r="G25" s="37">
        <f>'WEEKLY COMPETITIVE REPORT'!G25</f>
        <v>1</v>
      </c>
      <c r="H25" s="37">
        <f>'WEEKLY COMPETITIVE REPORT'!H25</f>
        <v>1</v>
      </c>
      <c r="I25" s="14">
        <f>'WEEKLY COMPETITIVE REPORT'!I25/Y4</f>
        <v>2932.7572238725356</v>
      </c>
      <c r="J25" s="14">
        <f>'WEEKLY COMPETITIVE REPORT'!J25/Y4</f>
        <v>0</v>
      </c>
      <c r="K25" s="22">
        <f>'WEEKLY COMPETITIVE REPORT'!K25</f>
        <v>395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2932.7572238725356</v>
      </c>
      <c r="O25" s="37">
        <f>'WEEKLY COMPETITIVE REPORT'!O25</f>
        <v>1</v>
      </c>
      <c r="P25" s="14">
        <f>'WEEKLY COMPETITIVE REPORT'!P25/Y4</f>
        <v>5662.975965433432</v>
      </c>
      <c r="Q25" s="14">
        <f>'WEEKLY COMPETITIVE REPORT'!Q25/Y4</f>
        <v>0</v>
      </c>
      <c r="R25" s="22">
        <f>'WEEKLY COMPETITIVE REPORT'!R25</f>
        <v>784</v>
      </c>
      <c r="S25" s="22">
        <f>'WEEKLY COMPETITIVE REPORT'!S25</f>
        <v>0</v>
      </c>
      <c r="T25" s="64">
        <f>'WEEKLY COMPETITIVE REPORT'!T25</f>
        <v>0</v>
      </c>
      <c r="U25" s="14">
        <f>'WEEKLY COMPETITIVE REPORT'!U25/Y4</f>
        <v>0</v>
      </c>
      <c r="V25" s="14">
        <f t="shared" si="4"/>
        <v>5662.975965433432</v>
      </c>
      <c r="W25" s="25">
        <f t="shared" si="5"/>
        <v>5662.975965433432</v>
      </c>
      <c r="X25" s="22">
        <f>'WEEKLY COMPETITIVE REPORT'!X25</f>
        <v>0</v>
      </c>
      <c r="Y25" s="56">
        <f>'WEEKLY COMPETITIVE REPORT'!Y25</f>
        <v>784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FROZEN</v>
      </c>
      <c r="D26" s="4" t="str">
        <f>'WEEKLY COMPETITIVE REPORT'!D26</f>
        <v>LEDENA PAST</v>
      </c>
      <c r="E26" s="4" t="str">
        <f>'WEEKLY COMPETITIVE REPORT'!E26</f>
        <v>INDEP</v>
      </c>
      <c r="F26" s="4" t="str">
        <f>'WEEKLY COMPETITIVE REPORT'!F26</f>
        <v>Cinemania</v>
      </c>
      <c r="G26" s="37">
        <f>'WEEKLY COMPETITIVE REPORT'!G26</f>
        <v>3</v>
      </c>
      <c r="H26" s="37">
        <f>'WEEKLY COMPETITIVE REPORT'!H26</f>
        <v>2</v>
      </c>
      <c r="I26" s="14">
        <f>'WEEKLY COMPETITIVE REPORT'!I26/Y4</f>
        <v>3254.1182824736698</v>
      </c>
      <c r="J26" s="14">
        <f>'WEEKLY COMPETITIVE REPORT'!J26/Y4</f>
        <v>4436.943019173643</v>
      </c>
      <c r="K26" s="22">
        <f>'WEEKLY COMPETITIVE REPORT'!K26</f>
        <v>481</v>
      </c>
      <c r="L26" s="22">
        <f>'WEEKLY COMPETITIVE REPORT'!L26</f>
        <v>635</v>
      </c>
      <c r="M26" s="64">
        <f>'WEEKLY COMPETITIVE REPORT'!M26</f>
        <v>-26.65855143031041</v>
      </c>
      <c r="N26" s="14">
        <f t="shared" si="3"/>
        <v>1627.0591412368349</v>
      </c>
      <c r="O26" s="37">
        <f>'WEEKLY COMPETITIVE REPORT'!O26</f>
        <v>2</v>
      </c>
      <c r="P26" s="14">
        <f>'WEEKLY COMPETITIVE REPORT'!P26/Y4</f>
        <v>4264.110180934377</v>
      </c>
      <c r="Q26" s="14">
        <f>'WEEKLY COMPETITIVE REPORT'!Q26/Y4</f>
        <v>5820.955981636511</v>
      </c>
      <c r="R26" s="22">
        <f>'WEEKLY COMPETITIVE REPORT'!R26</f>
        <v>661</v>
      </c>
      <c r="S26" s="22">
        <f>'WEEKLY COMPETITIVE REPORT'!S26</f>
        <v>873</v>
      </c>
      <c r="T26" s="64">
        <f>'WEEKLY COMPETITIVE REPORT'!T26</f>
        <v>-26.74553467872883</v>
      </c>
      <c r="U26" s="14">
        <f>'WEEKLY COMPETITIVE REPORT'!U26/Y4</f>
        <v>12225.222792330542</v>
      </c>
      <c r="V26" s="14">
        <f t="shared" si="4"/>
        <v>2132.0550904671886</v>
      </c>
      <c r="W26" s="25">
        <f t="shared" si="5"/>
        <v>16489.332973264918</v>
      </c>
      <c r="X26" s="22">
        <f>'WEEKLY COMPETITIVE REPORT'!X26</f>
        <v>1870</v>
      </c>
      <c r="Y26" s="56">
        <f>'WEEKLY COMPETITIVE REPORT'!Y26</f>
        <v>2531</v>
      </c>
    </row>
    <row r="27" spans="1:25" ht="12.75" customHeight="1">
      <c r="A27" s="50">
        <v>14</v>
      </c>
      <c r="B27" s="4" t="str">
        <f>'WEEKLY COMPETITIVE REPORT'!B27</f>
        <v>New</v>
      </c>
      <c r="C27" s="4" t="str">
        <f>'WEEKLY COMPETITIVE REPORT'!C27</f>
        <v>MR. NICE</v>
      </c>
      <c r="D27" s="4" t="str">
        <f>'WEEKLY COMPETITIVE REPORT'!D27</f>
        <v>MR. JOINT</v>
      </c>
      <c r="E27" s="4" t="str">
        <f>'WEEKLY COMPETITIVE REPORT'!E27</f>
        <v>INDEP</v>
      </c>
      <c r="F27" s="4" t="str">
        <f>'WEEKLY COMPETITIVE REPORT'!F27</f>
        <v>Karantanija</v>
      </c>
      <c r="G27" s="37">
        <f>'WEEKLY COMPETITIVE REPORT'!G27</f>
        <v>1</v>
      </c>
      <c r="H27" s="37">
        <f>'WEEKLY COMPETITIVE REPORT'!H27</f>
        <v>1</v>
      </c>
      <c r="I27" s="14">
        <f>'WEEKLY COMPETITIVE REPORT'!I27/Y4</f>
        <v>2827.4372130704833</v>
      </c>
      <c r="J27" s="14">
        <f>'WEEKLY COMPETITIVE REPORT'!J27/Y17</f>
        <v>0</v>
      </c>
      <c r="K27" s="22">
        <f>'WEEKLY COMPETITIVE REPORT'!K27</f>
        <v>366</v>
      </c>
      <c r="L27" s="22">
        <f>'WEEKLY COMPETITIVE REPORT'!L27</f>
        <v>0</v>
      </c>
      <c r="M27" s="64">
        <f>'WEEKLY COMPETITIVE REPORT'!M27</f>
        <v>0</v>
      </c>
      <c r="N27" s="14">
        <f t="shared" si="3"/>
        <v>2827.4372130704833</v>
      </c>
      <c r="O27" s="37">
        <f>'WEEKLY COMPETITIVE REPORT'!O27</f>
        <v>1</v>
      </c>
      <c r="P27" s="14">
        <f>'WEEKLY COMPETITIVE REPORT'!P27/Y4</f>
        <v>4238.455306508236</v>
      </c>
      <c r="Q27" s="14">
        <f>'WEEKLY COMPETITIVE REPORT'!Q27/Y17</f>
        <v>0.004501092095440847</v>
      </c>
      <c r="R27" s="22">
        <f>'WEEKLY COMPETITIVE REPORT'!R27</f>
        <v>570</v>
      </c>
      <c r="S27" s="22">
        <f>'WEEKLY COMPETITIVE REPORT'!S27</f>
        <v>157</v>
      </c>
      <c r="T27" s="64">
        <f>'WEEKLY COMPETITIVE REPORT'!T27</f>
        <v>0</v>
      </c>
      <c r="U27" s="14">
        <f>'WEEKLY COMPETITIVE REPORT'!U27/Y17</f>
        <v>0.004501092095440847</v>
      </c>
      <c r="V27" s="14">
        <f t="shared" si="4"/>
        <v>4238.455306508236</v>
      </c>
      <c r="W27" s="25">
        <f t="shared" si="5"/>
        <v>4238.459807600332</v>
      </c>
      <c r="X27" s="22">
        <f>'WEEKLY COMPETITIVE REPORT'!X27</f>
        <v>157</v>
      </c>
      <c r="Y27" s="56">
        <f>'WEEKLY COMPETITIVE REPORT'!Y27</f>
        <v>727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THE GIRL WITH THE DRAGON TATOO (MAN SOM HATAR KVINNOR)</v>
      </c>
      <c r="D28" s="4" t="str">
        <f>'WEEKLY COMPETITIVE REPORT'!D28</f>
        <v>DEKLE Z ZMAJSKIM TATUJEM</v>
      </c>
      <c r="E28" s="4" t="str">
        <f>'WEEKLY COMPETITIVE REPORT'!E28</f>
        <v>INDEP</v>
      </c>
      <c r="F28" s="4" t="str">
        <f>'WEEKLY COMPETITIVE REPORT'!F28</f>
        <v>CF</v>
      </c>
      <c r="G28" s="37">
        <f>'WEEKLY COMPETITIVE REPORT'!G28</f>
        <v>4</v>
      </c>
      <c r="H28" s="37">
        <f>'WEEKLY COMPETITIVE REPORT'!H28</f>
        <v>1</v>
      </c>
      <c r="I28" s="14">
        <f>'WEEKLY COMPETITIVE REPORT'!I28/Y4</f>
        <v>2804.482851741831</v>
      </c>
      <c r="J28" s="14">
        <f>'WEEKLY COMPETITIVE REPORT'!J28/Y17</f>
        <v>0.007780143216566673</v>
      </c>
      <c r="K28" s="22">
        <f>'WEEKLY COMPETITIVE REPORT'!K28</f>
        <v>362</v>
      </c>
      <c r="L28" s="22">
        <f>'WEEKLY COMPETITIVE REPORT'!L28</f>
        <v>420</v>
      </c>
      <c r="M28" s="64">
        <f>'WEEKLY COMPETITIVE REPORT'!M28</f>
        <v>47.61904761904762</v>
      </c>
      <c r="N28" s="14">
        <f t="shared" si="3"/>
        <v>2804.482851741831</v>
      </c>
      <c r="O28" s="37">
        <f>'WEEKLY COMPETITIVE REPORT'!O28</f>
        <v>1</v>
      </c>
      <c r="P28" s="14">
        <f>'WEEKLY COMPETITIVE REPORT'!P28/Y4</f>
        <v>4087.226573048879</v>
      </c>
      <c r="Q28" s="14">
        <f>'WEEKLY COMPETITIVE REPORT'!Q28/Y17</f>
        <v>0.014161298349415244</v>
      </c>
      <c r="R28" s="22">
        <f>'WEEKLY COMPETITIVE REPORT'!R28</f>
        <v>545</v>
      </c>
      <c r="S28" s="22">
        <f>'WEEKLY COMPETITIVE REPORT'!S28</f>
        <v>651</v>
      </c>
      <c r="T28" s="64">
        <f>'WEEKLY COMPETITIVE REPORT'!T28</f>
        <v>18.196017180788758</v>
      </c>
      <c r="U28" s="14">
        <f>'WEEKLY COMPETITIVE REPORT'!U28/Y17</f>
        <v>0.06091957200917913</v>
      </c>
      <c r="V28" s="14">
        <f t="shared" si="4"/>
        <v>4087.226573048879</v>
      </c>
      <c r="W28" s="25">
        <f t="shared" si="5"/>
        <v>4087.287492620888</v>
      </c>
      <c r="X28" s="22">
        <f>'WEEKLY COMPETITIVE REPORT'!X28</f>
        <v>2221</v>
      </c>
      <c r="Y28" s="56">
        <f>'WEEKLY COMPETITIVE REPORT'!Y28</f>
        <v>2766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PARANORMAL ACTIVITY 2</v>
      </c>
      <c r="D29" s="4" t="str">
        <f>'WEEKLY COMPETITIVE REPORT'!D29</f>
        <v>PARANORMALNO 2</v>
      </c>
      <c r="E29" s="4" t="str">
        <f>'WEEKLY COMPETITIVE REPORT'!E29</f>
        <v>PAR</v>
      </c>
      <c r="F29" s="4" t="str">
        <f>'WEEKLY COMPETITIVE REPORT'!F29</f>
        <v>Karantanija</v>
      </c>
      <c r="G29" s="37">
        <f>'WEEKLY COMPETITIVE REPORT'!G29</f>
        <v>6</v>
      </c>
      <c r="H29" s="37">
        <f>'WEEKLY COMPETITIVE REPORT'!H29</f>
        <v>8</v>
      </c>
      <c r="I29" s="14">
        <f>'WEEKLY COMPETITIVE REPORT'!I29/Y4</f>
        <v>2766.6756683769913</v>
      </c>
      <c r="J29" s="14">
        <f>'WEEKLY COMPETITIVE REPORT'!J29/Y17</f>
        <v>0.01859603527882994</v>
      </c>
      <c r="K29" s="22">
        <f>'WEEKLY COMPETITIVE REPORT'!K29</f>
        <v>546</v>
      </c>
      <c r="L29" s="22">
        <f>'WEEKLY COMPETITIVE REPORT'!L29</f>
        <v>787</v>
      </c>
      <c r="M29" s="64">
        <f>'WEEKLY COMPETITIVE REPORT'!M29</f>
        <v>-39.07225691347011</v>
      </c>
      <c r="N29" s="14">
        <f t="shared" si="3"/>
        <v>345.8344585471239</v>
      </c>
      <c r="O29" s="37">
        <f>'WEEKLY COMPETITIVE REPORT'!O29</f>
        <v>8</v>
      </c>
      <c r="P29" s="14">
        <f>'WEEKLY COMPETITIVE REPORT'!P29/Y4</f>
        <v>3259.5193086686468</v>
      </c>
      <c r="Q29" s="14">
        <f>'WEEKLY COMPETITIVE REPORT'!Q29/Y17</f>
        <v>0.02382703420055849</v>
      </c>
      <c r="R29" s="22">
        <f>'WEEKLY COMPETITIVE REPORT'!R29</f>
        <v>637</v>
      </c>
      <c r="S29" s="22">
        <f>'WEEKLY COMPETITIVE REPORT'!S29</f>
        <v>1046</v>
      </c>
      <c r="T29" s="64">
        <f>'WEEKLY COMPETITIVE REPORT'!T29</f>
        <v>-43.977721048967275</v>
      </c>
      <c r="U29" s="14">
        <f>'WEEKLY COMPETITIVE REPORT'!U29/Y4</f>
        <v>83597.0834458547</v>
      </c>
      <c r="V29" s="14">
        <f t="shared" si="4"/>
        <v>407.43991358358085</v>
      </c>
      <c r="W29" s="25">
        <f t="shared" si="5"/>
        <v>86856.60275452335</v>
      </c>
      <c r="X29" s="22">
        <f>'WEEKLY COMPETITIVE REPORT'!X29</f>
        <v>13858</v>
      </c>
      <c r="Y29" s="56">
        <f>'WEEKLY COMPETITIVE REPORT'!Y29</f>
        <v>14495</v>
      </c>
    </row>
    <row r="30" spans="1:25" ht="12.75">
      <c r="A30" s="51">
        <v>17</v>
      </c>
      <c r="B30" s="4">
        <f>'WEEKLY COMPETITIVE REPORT'!B30</f>
        <v>10</v>
      </c>
      <c r="C30" s="4" t="str">
        <f>'WEEKLY COMPETITIVE REPORT'!C30</f>
        <v>THE GIRL THAT PLAYED WITH FIRE (MAN SOM LEKTE MED ELDEN)</v>
      </c>
      <c r="D30" s="4" t="str">
        <f>'WEEKLY COMPETITIVE REPORT'!D30</f>
        <v>DEKLE KI SE JE IGRALO Z OGNJEM</v>
      </c>
      <c r="E30" s="4" t="str">
        <f>'WEEKLY COMPETITIVE REPORT'!E30</f>
        <v>INDEP</v>
      </c>
      <c r="F30" s="4" t="str">
        <f>'WEEKLY COMPETITIVE REPORT'!F30</f>
        <v>CF</v>
      </c>
      <c r="G30" s="37">
        <f>'WEEKLY COMPETITIVE REPORT'!G30</f>
        <v>2</v>
      </c>
      <c r="H30" s="37">
        <f>'WEEKLY COMPETITIVE REPORT'!H30</f>
        <v>1</v>
      </c>
      <c r="I30" s="14">
        <f>'WEEKLY COMPETITIVE REPORT'!I30/Y4</f>
        <v>1871.4555765595462</v>
      </c>
      <c r="J30" s="14">
        <f>'WEEKLY COMPETITIVE REPORT'!J30/Y17</f>
        <v>0.01777765489784069</v>
      </c>
      <c r="K30" s="22">
        <f>'WEEKLY COMPETITIVE REPORT'!K30</f>
        <v>244</v>
      </c>
      <c r="L30" s="22">
        <f>'WEEKLY COMPETITIVE REPORT'!L30</f>
        <v>581</v>
      </c>
      <c r="M30" s="64">
        <f>'WEEKLY COMPETITIVE REPORT'!M30</f>
        <v>-56.889580093312595</v>
      </c>
      <c r="N30" s="14">
        <f t="shared" si="3"/>
        <v>1871.4555765595462</v>
      </c>
      <c r="O30" s="37">
        <f>'WEEKLY COMPETITIVE REPORT'!O30</f>
        <v>1</v>
      </c>
      <c r="P30" s="14">
        <f>'WEEKLY COMPETITIVE REPORT'!P30/Y4</f>
        <v>3061.0315960032403</v>
      </c>
      <c r="Q30" s="14">
        <f>'WEEKLY COMPETITIVE REPORT'!Q30/Y17</f>
        <v>0.030407254831485528</v>
      </c>
      <c r="R30" s="22">
        <f>'WEEKLY COMPETITIVE REPORT'!R30</f>
        <v>414</v>
      </c>
      <c r="S30" s="22">
        <f>'WEEKLY COMPETITIVE REPORT'!S30</f>
        <v>1015</v>
      </c>
      <c r="T30" s="64">
        <f>'WEEKLY COMPETITIVE REPORT'!T30</f>
        <v>-58.774322604109834</v>
      </c>
      <c r="U30" s="14">
        <f>'WEEKLY COMPETITIVE REPORT'!U30/Y4</f>
        <v>8146.097758574128</v>
      </c>
      <c r="V30" s="14">
        <f t="shared" si="4"/>
        <v>3061.0315960032403</v>
      </c>
      <c r="W30" s="25">
        <f t="shared" si="5"/>
        <v>11207.12935457737</v>
      </c>
      <c r="X30" s="22">
        <f>'WEEKLY COMPETITIVE REPORT'!X30</f>
        <v>1108</v>
      </c>
      <c r="Y30" s="56">
        <f>'WEEKLY COMPETITIVE REPORT'!Y30</f>
        <v>1522</v>
      </c>
    </row>
    <row r="31" spans="1:25" ht="12.75">
      <c r="A31" s="50">
        <v>18</v>
      </c>
      <c r="B31" s="4">
        <f>'WEEKLY COMPETITIVE REPORT'!B31</f>
        <v>15</v>
      </c>
      <c r="C31" s="4" t="str">
        <f>'WEEKLY COMPETITIVE REPORT'!C31</f>
        <v>LET ME IN</v>
      </c>
      <c r="D31" s="4" t="str">
        <f>'WEEKLY COMPETITIVE REPORT'!D31</f>
        <v>SPUSTI ME K SEBI</v>
      </c>
      <c r="E31" s="4" t="str">
        <f>'WEEKLY COMPETITIVE REPORT'!E31</f>
        <v>INDEP</v>
      </c>
      <c r="F31" s="4" t="str">
        <f>'WEEKLY COMPETITIVE REPORT'!F31</f>
        <v>CF</v>
      </c>
      <c r="G31" s="37">
        <f>'WEEKLY COMPETITIVE REPORT'!G31</f>
        <v>3</v>
      </c>
      <c r="H31" s="37">
        <f>'WEEKLY COMPETITIVE REPORT'!H31</f>
        <v>4</v>
      </c>
      <c r="I31" s="14">
        <f>'WEEKLY COMPETITIVE REPORT'!I31/Y4</f>
        <v>1963.273021874156</v>
      </c>
      <c r="J31" s="14">
        <f>'WEEKLY COMPETITIVE REPORT'!J31/Y17</f>
        <v>0.008985595399375155</v>
      </c>
      <c r="K31" s="22">
        <f>'WEEKLY COMPETITIVE REPORT'!K31</f>
        <v>301</v>
      </c>
      <c r="L31" s="22">
        <f>'WEEKLY COMPETITIVE REPORT'!L31</f>
        <v>326</v>
      </c>
      <c r="M31" s="64">
        <f>'WEEKLY COMPETITIVE REPORT'!M31</f>
        <v>-10.523076923076928</v>
      </c>
      <c r="N31" s="14">
        <f t="shared" si="3"/>
        <v>490.818255468539</v>
      </c>
      <c r="O31" s="37">
        <f>'WEEKLY COMPETITIVE REPORT'!O31</f>
        <v>4</v>
      </c>
      <c r="P31" s="14">
        <f>'WEEKLY COMPETITIVE REPORT'!P31/Y4</f>
        <v>2585.7412908452607</v>
      </c>
      <c r="Q31" s="14">
        <f>'WEEKLY COMPETITIVE REPORT'!Q31/Y17</f>
        <v>0.011302496613121734</v>
      </c>
      <c r="R31" s="22">
        <f>'WEEKLY COMPETITIVE REPORT'!R31</f>
        <v>443</v>
      </c>
      <c r="S31" s="22">
        <f>'WEEKLY COMPETITIVE REPORT'!S31</f>
        <v>439</v>
      </c>
      <c r="T31" s="64">
        <f>'WEEKLY COMPETITIVE REPORT'!T31</f>
        <v>-6.311154598825823</v>
      </c>
      <c r="U31" s="14">
        <f>'WEEKLY COMPETITIVE REPORT'!U31/Y4</f>
        <v>7572.238725357817</v>
      </c>
      <c r="V31" s="14">
        <f t="shared" si="4"/>
        <v>646.4353227113152</v>
      </c>
      <c r="W31" s="25">
        <f t="shared" si="5"/>
        <v>10157.980016203077</v>
      </c>
      <c r="X31" s="22">
        <f>'WEEKLY COMPETITIVE REPORT'!X31</f>
        <v>1230</v>
      </c>
      <c r="Y31" s="56">
        <f>'WEEKLY COMPETITIVE REPORT'!Y31</f>
        <v>1673</v>
      </c>
    </row>
    <row r="32" spans="1:25" ht="12.75">
      <c r="A32" s="50">
        <v>19</v>
      </c>
      <c r="B32" s="4">
        <f>'WEEKLY COMPETITIVE REPORT'!B32</f>
        <v>18</v>
      </c>
      <c r="C32" s="4" t="str">
        <f>'WEEKLY COMPETITIVE REPORT'!C32</f>
        <v>LE PETIT NICOLAS</v>
      </c>
      <c r="D32" s="4" t="str">
        <f>'WEEKLY COMPETITIVE REPORT'!D32</f>
        <v>MALI NIKEC</v>
      </c>
      <c r="E32" s="4" t="str">
        <f>'WEEKLY COMPETITIVE REPORT'!E32</f>
        <v>INDEP</v>
      </c>
      <c r="F32" s="4" t="str">
        <f>'WEEKLY COMPETITIVE REPORT'!F32</f>
        <v>Blitz</v>
      </c>
      <c r="G32" s="37">
        <f>'WEEKLY COMPETITIVE REPORT'!G32</f>
        <v>2</v>
      </c>
      <c r="H32" s="37">
        <f>'WEEKLY COMPETITIVE REPORT'!H32</f>
        <v>1</v>
      </c>
      <c r="I32" s="14">
        <f>'WEEKLY COMPETITIVE REPORT'!I32/Y4</f>
        <v>962.7329192546583</v>
      </c>
      <c r="J32" s="14">
        <f>'WEEKLY COMPETITIVE REPORT'!J32/Y17</f>
        <v>0.005369238850949708</v>
      </c>
      <c r="K32" s="22">
        <f>'WEEKLY COMPETITIVE REPORT'!K32</f>
        <v>171</v>
      </c>
      <c r="L32" s="22">
        <f>'WEEKLY COMPETITIVE REPORT'!L32</f>
        <v>390</v>
      </c>
      <c r="M32" s="64">
        <f>'WEEKLY COMPETITIVE REPORT'!M32</f>
        <v>-26.57054582904223</v>
      </c>
      <c r="N32" s="14">
        <f t="shared" si="3"/>
        <v>962.7329192546583</v>
      </c>
      <c r="O32" s="37">
        <f>'WEEKLY COMPETITIVE REPORT'!O32</f>
        <v>1</v>
      </c>
      <c r="P32" s="14">
        <f>'WEEKLY COMPETITIVE REPORT'!P32/Y4</f>
        <v>1297.5965433432352</v>
      </c>
      <c r="Q32" s="14">
        <f>'WEEKLY COMPETITIVE REPORT'!Q32/Y17</f>
        <v>0.005369238850949708</v>
      </c>
      <c r="R32" s="22">
        <f>'WEEKLY COMPETITIVE REPORT'!R32</f>
        <v>231</v>
      </c>
      <c r="S32" s="22">
        <f>'WEEKLY COMPETITIVE REPORT'!S32</f>
        <v>390</v>
      </c>
      <c r="T32" s="64">
        <f>'WEEKLY COMPETITIVE REPORT'!T32</f>
        <v>-1.0298661174047368</v>
      </c>
      <c r="U32" s="14">
        <f>'WEEKLY COMPETITIVE REPORT'!U32/Y4</f>
        <v>3445.854712395355</v>
      </c>
      <c r="V32" s="14">
        <f t="shared" si="4"/>
        <v>1297.5965433432352</v>
      </c>
      <c r="W32" s="25">
        <f t="shared" si="5"/>
        <v>4743.45125573859</v>
      </c>
      <c r="X32" s="22">
        <f>'WEEKLY COMPETITIVE REPORT'!X32</f>
        <v>390</v>
      </c>
      <c r="Y32" s="56">
        <f>'WEEKLY COMPETITIVE REPORT'!Y32</f>
        <v>621</v>
      </c>
    </row>
    <row r="33" spans="1:25" ht="13.5" thickBot="1">
      <c r="A33" s="50">
        <v>20</v>
      </c>
      <c r="B33" s="4">
        <f>'WEEKLY COMPETITIVE REPORT'!B33</f>
        <v>16</v>
      </c>
      <c r="C33" s="4" t="str">
        <f>'WEEKLY COMPETITIVE REPORT'!C33</f>
        <v>THE AMERICAN</v>
      </c>
      <c r="D33" s="4" t="str">
        <f>'WEEKLY COMPETITIVE REPORT'!D33</f>
        <v>AMERIČAN</v>
      </c>
      <c r="E33" s="4" t="str">
        <f>'WEEKLY COMPETITIVE REPORT'!E33</f>
        <v>INDEP</v>
      </c>
      <c r="F33" s="4" t="str">
        <f>'WEEKLY COMPETITIVE REPORT'!F33</f>
        <v>Cinemania</v>
      </c>
      <c r="G33" s="37">
        <f>'WEEKLY COMPETITIVE REPORT'!G33</f>
        <v>6</v>
      </c>
      <c r="H33" s="37">
        <f>'WEEKLY COMPETITIVE REPORT'!H33</f>
        <v>5</v>
      </c>
      <c r="I33" s="14">
        <f>'WEEKLY COMPETITIVE REPORT'!I33/Y4</f>
        <v>688.6308398595733</v>
      </c>
      <c r="J33" s="14">
        <f>'WEEKLY COMPETITIVE REPORT'!J33/Y17</f>
        <v>0.006121264065912798</v>
      </c>
      <c r="K33" s="22">
        <f>'WEEKLY COMPETITIVE REPORT'!K33</f>
        <v>101</v>
      </c>
      <c r="L33" s="22">
        <f>'WEEKLY COMPETITIVE REPORT'!L33</f>
        <v>226</v>
      </c>
      <c r="M33" s="64">
        <f>'WEEKLY COMPETITIVE REPORT'!M33</f>
        <v>-53.929539295392956</v>
      </c>
      <c r="N33" s="14">
        <f t="shared" si="3"/>
        <v>137.72616797191466</v>
      </c>
      <c r="O33" s="37">
        <f>'WEEKLY COMPETITIVE REPORT'!O33</f>
        <v>5</v>
      </c>
      <c r="P33" s="14">
        <f>'WEEKLY COMPETITIVE REPORT'!P33/Y4</f>
        <v>1118.0124223602484</v>
      </c>
      <c r="Q33" s="14">
        <f>'WEEKLY COMPETITIVE REPORT'!Q33/Y17</f>
        <v>0.007570018524150516</v>
      </c>
      <c r="R33" s="22">
        <f>'WEEKLY COMPETITIVE REPORT'!R33</f>
        <v>179</v>
      </c>
      <c r="S33" s="22">
        <f>'WEEKLY COMPETITIVE REPORT'!S33</f>
        <v>296</v>
      </c>
      <c r="T33" s="64">
        <f>'WEEKLY COMPETITIVE REPORT'!T33</f>
        <v>-39.51789627465303</v>
      </c>
      <c r="U33" s="14">
        <f>'WEEKLY COMPETITIVE REPORT'!U33/Y4</f>
        <v>25268.701053200108</v>
      </c>
      <c r="V33" s="14">
        <f t="shared" si="4"/>
        <v>223.60248447204967</v>
      </c>
      <c r="W33" s="25">
        <f t="shared" si="5"/>
        <v>26386.713475560355</v>
      </c>
      <c r="X33" s="22">
        <f>'WEEKLY COMPETITIVE REPORT'!X33</f>
        <v>3990</v>
      </c>
      <c r="Y33" s="56">
        <f>'WEEKLY COMPETITIVE REPORT'!Y33</f>
        <v>4169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146</v>
      </c>
      <c r="I34" s="32">
        <f>SUM(I14:I33)</f>
        <v>197223.87253578182</v>
      </c>
      <c r="J34" s="31">
        <f>SUM(J14:J33)</f>
        <v>274119.6973601505</v>
      </c>
      <c r="K34" s="31">
        <f>SUM(K14:K33)</f>
        <v>29578</v>
      </c>
      <c r="L34" s="31">
        <f>SUM(L14:L33)</f>
        <v>42195</v>
      </c>
      <c r="M34" s="64">
        <f>'WEEKLY COMPETITIVE REPORT'!M34</f>
        <v>-37.29544088606508</v>
      </c>
      <c r="N34" s="32">
        <f>I34/H34</f>
        <v>1350.8484420259028</v>
      </c>
      <c r="O34" s="40">
        <f>'WEEKLY COMPETITIVE REPORT'!O34</f>
        <v>146</v>
      </c>
      <c r="P34" s="31">
        <f>SUM(P14:P33)</f>
        <v>264661.0856062651</v>
      </c>
      <c r="Q34" s="31">
        <f>SUM(Q14:Q33)</f>
        <v>358822.6734279284</v>
      </c>
      <c r="R34" s="31">
        <f>SUM(R14:R33)</f>
        <v>42077</v>
      </c>
      <c r="S34" s="31">
        <f>SUM(S14:S33)</f>
        <v>59625</v>
      </c>
      <c r="T34" s="65">
        <f>P34/Q34-100%</f>
        <v>-0.2624181658369372</v>
      </c>
      <c r="U34" s="31">
        <f>SUM(U14:U33)</f>
        <v>2827249.592830872</v>
      </c>
      <c r="V34" s="32">
        <f>P34/O34</f>
        <v>1812.7471616867474</v>
      </c>
      <c r="W34" s="31">
        <f>SUM(W14:W33)</f>
        <v>3091910.6784371375</v>
      </c>
      <c r="X34" s="31">
        <f>SUM(X14:X33)</f>
        <v>466804</v>
      </c>
      <c r="Y34" s="35">
        <f>SUM(Y14:Y33)</f>
        <v>508881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2011-01-20T13:02:32Z</dcterms:modified>
  <cp:category/>
  <cp:version/>
  <cp:contentType/>
  <cp:contentStatus/>
</cp:coreProperties>
</file>