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71" windowWidth="19440" windowHeight="6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<sst xmlns="http://schemas.openxmlformats.org/spreadsheetml/2006/main" count="267" uniqueCount="102">
  <si>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</si>
  <si>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</si>
  <si>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</si>
  <si>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</si>
  <si>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</si>
  <si>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</si>
  <si>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</si>
  <si>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</si>
  <si>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</si>
  <si>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</si>
  <si>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</si>
  <si>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</si>
  <si>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</si>
  <si>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</si>
  <si>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</si>
  <si>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</si>
  <si>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</si>
  <si>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</si>
  <si>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</si>
  <si>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</si>
  <si>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</si>
  <si>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</si>
  <si>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</si>
  <si>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</si>
  <si>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</si>
  <si>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</si>
  <si>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</si>
  <si>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</si>
  <si>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</si>
  <si>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</si>
  <si>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</si>
  <si>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</si>
  <si>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</si>
  <si>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</si>
  <si>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</si>
  <si>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</si>
  <si>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</si>
  <si>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</si>
  <si>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</si>
  <si>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</si>
  <si>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</si>
  <si>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</si>
  <si>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</si>
  <si>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</si>
  <si>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</si>
  <si>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</si>
  <si>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</si>
  <si>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</si>
  <si>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</si>
  <si>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</si>
  <si>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</si>
  <si>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CF</t>
  </si>
  <si>
    <t>SONY</t>
  </si>
  <si>
    <t>IND</t>
  </si>
  <si>
    <t>Cinemania</t>
  </si>
  <si>
    <t>FOX</t>
  </si>
  <si>
    <t>TRAKTOR, LJUBEZEN IN ROCK'N'ROLL</t>
  </si>
  <si>
    <t>KZC</t>
  </si>
  <si>
    <t>LISTY DO M.</t>
  </si>
  <si>
    <t>PISMA SV. NIKOLAJU</t>
  </si>
  <si>
    <t>FIVIA</t>
  </si>
  <si>
    <t>PAR</t>
  </si>
  <si>
    <t>SHERLOCK HOLMES 2</t>
  </si>
  <si>
    <t>SHERLOCK HOLMES: IGRA SENC</t>
  </si>
  <si>
    <t>ALVIN AND THE CHIPMUNKS 3</t>
  </si>
  <si>
    <t>ALVIN IN VEVERIČKI 3</t>
  </si>
  <si>
    <t>PARADA</t>
  </si>
  <si>
    <t>CONTRABAND</t>
  </si>
  <si>
    <t>TIHOTAPCI</t>
  </si>
  <si>
    <t>THE INBETWEENERS MOVIE</t>
  </si>
  <si>
    <t>ANGLEŠKA PITA</t>
  </si>
  <si>
    <t>PUSS IN BOOTS</t>
  </si>
  <si>
    <t>OBUTI MAČEK</t>
  </si>
  <si>
    <t>IZLET - A TRIP</t>
  </si>
  <si>
    <t>IZLET</t>
  </si>
  <si>
    <t>DOM</t>
  </si>
  <si>
    <t>WAR HORSE</t>
  </si>
  <si>
    <t>GRIVASTI VOJAK</t>
  </si>
  <si>
    <t>THE IDES OF MARCH</t>
  </si>
  <si>
    <t>MARČEVE IDE</t>
  </si>
  <si>
    <t>RUM DIARY</t>
  </si>
  <si>
    <t>ZAPITI DNEVNIK</t>
  </si>
  <si>
    <t>HAYWIRE</t>
  </si>
  <si>
    <t>IZDANA</t>
  </si>
  <si>
    <t>CHRONICLE</t>
  </si>
  <si>
    <t>KRONIKA</t>
  </si>
  <si>
    <t>THE VOW</t>
  </si>
  <si>
    <t>ZAOBLJUBA LJUBEZNI</t>
  </si>
  <si>
    <t>NEVARNA METODA</t>
  </si>
  <si>
    <t>JOURNEY 2: THE MYSTERIOUS ISLAND</t>
  </si>
  <si>
    <t>POTOVANJE V SREDIŠČE ZEMLJE 2: SKRIVNOSTNI OTOK</t>
  </si>
  <si>
    <t>DANGEROUS METHOD</t>
  </si>
  <si>
    <t>16 - Feb</t>
  </si>
  <si>
    <t>22 - Feb</t>
  </si>
  <si>
    <t>17 - Feb</t>
  </si>
  <si>
    <t>19 - Feb</t>
  </si>
  <si>
    <t>GHOST RIDER : SPIRIT OF VENGEANCE 3D</t>
  </si>
  <si>
    <t>NEVIDNI JEZDEC: DUH MAŠČEVANJA 3D</t>
  </si>
  <si>
    <t>SAFE HOUSE</t>
  </si>
  <si>
    <t>VARNA HIŠA</t>
  </si>
  <si>
    <t>THIS MEANS WAR</t>
  </si>
  <si>
    <t>TO JE VOJNA!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</si>
</sst>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G25" sqref="G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94</v>
      </c>
      <c r="L4" s="20"/>
      <c r="M4" s="83" t="s">
        <v>95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92</v>
      </c>
      <c r="L5" s="7"/>
      <c r="M5" s="84" t="s">
        <v>93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2">
        <v>40597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4" t="s">
        <v>71</v>
      </c>
      <c r="D14" s="4" t="s">
        <v>72</v>
      </c>
      <c r="E14" s="15" t="s">
        <v>61</v>
      </c>
      <c r="F14" s="15" t="s">
        <v>36</v>
      </c>
      <c r="G14" s="37">
        <v>5</v>
      </c>
      <c r="H14" s="37">
        <v>22</v>
      </c>
      <c r="I14" s="14">
        <v>17113</v>
      </c>
      <c r="J14" s="14">
        <v>23233</v>
      </c>
      <c r="K14" s="94">
        <v>3332</v>
      </c>
      <c r="L14" s="94">
        <v>4492</v>
      </c>
      <c r="M14" s="64">
        <f>(I14/J14*100)-100</f>
        <v>-26.34184134636078</v>
      </c>
      <c r="N14" s="14">
        <f>I14/H14</f>
        <v>777.8636363636364</v>
      </c>
      <c r="O14" s="73">
        <v>22</v>
      </c>
      <c r="P14" s="22">
        <v>49103</v>
      </c>
      <c r="Q14" s="22">
        <v>31601</v>
      </c>
      <c r="R14" s="22">
        <v>10898</v>
      </c>
      <c r="S14" s="22">
        <v>6631</v>
      </c>
      <c r="T14" s="64">
        <f>(P14/Q14*100)-100</f>
        <v>55.38432328090883</v>
      </c>
      <c r="U14" s="75">
        <v>314081</v>
      </c>
      <c r="V14" s="14">
        <f>P14/O14</f>
        <v>2231.9545454545455</v>
      </c>
      <c r="W14" s="75">
        <f>SUM(U14,P14)</f>
        <v>363184</v>
      </c>
      <c r="X14" s="75">
        <v>65557</v>
      </c>
      <c r="Y14" s="76">
        <f>SUM(X14,R14)</f>
        <v>76455</v>
      </c>
    </row>
    <row r="15" spans="1:25" ht="12.75">
      <c r="A15" s="72">
        <v>2</v>
      </c>
      <c r="B15" s="72" t="s">
        <v>50</v>
      </c>
      <c r="C15" s="4" t="s">
        <v>100</v>
      </c>
      <c r="D15" s="4" t="s">
        <v>101</v>
      </c>
      <c r="E15" s="15" t="s">
        <v>55</v>
      </c>
      <c r="F15" s="15" t="s">
        <v>42</v>
      </c>
      <c r="G15" s="37">
        <v>1</v>
      </c>
      <c r="H15" s="37">
        <v>9</v>
      </c>
      <c r="I15" s="14">
        <v>18498</v>
      </c>
      <c r="J15" s="14"/>
      <c r="K15" s="14">
        <v>3628</v>
      </c>
      <c r="L15" s="14"/>
      <c r="M15" s="64"/>
      <c r="N15" s="14">
        <f>I15/H15</f>
        <v>2055.3333333333335</v>
      </c>
      <c r="O15" s="38">
        <v>9</v>
      </c>
      <c r="P15" s="14">
        <v>35940</v>
      </c>
      <c r="Q15" s="14"/>
      <c r="R15" s="14">
        <v>7869</v>
      </c>
      <c r="S15" s="14"/>
      <c r="T15" s="64"/>
      <c r="U15" s="75">
        <v>7058</v>
      </c>
      <c r="V15" s="14">
        <f>P15/O15</f>
        <v>3993.3333333333335</v>
      </c>
      <c r="W15" s="75">
        <f>SUM(U15,P15)</f>
        <v>42998</v>
      </c>
      <c r="X15" s="75">
        <v>1528</v>
      </c>
      <c r="Y15" s="76">
        <f>SUM(X15,R15)</f>
        <v>9397</v>
      </c>
    </row>
    <row r="16" spans="1:25" ht="12.75">
      <c r="A16" s="72">
        <v>3</v>
      </c>
      <c r="B16" s="72">
        <v>3</v>
      </c>
      <c r="C16" s="4" t="s">
        <v>89</v>
      </c>
      <c r="D16" s="4" t="s">
        <v>90</v>
      </c>
      <c r="E16" s="15" t="s">
        <v>47</v>
      </c>
      <c r="F16" s="15" t="s">
        <v>42</v>
      </c>
      <c r="G16" s="37">
        <v>2</v>
      </c>
      <c r="H16" s="37">
        <v>14</v>
      </c>
      <c r="I16" s="24">
        <v>15653</v>
      </c>
      <c r="J16" s="24">
        <v>21273</v>
      </c>
      <c r="K16" s="24">
        <v>2850</v>
      </c>
      <c r="L16" s="24">
        <v>3916</v>
      </c>
      <c r="M16" s="64">
        <f>(I16/J16*100)-100</f>
        <v>-26.41846472053777</v>
      </c>
      <c r="N16" s="14">
        <f>I16/H16</f>
        <v>1118.0714285714287</v>
      </c>
      <c r="O16" s="73">
        <v>14</v>
      </c>
      <c r="P16" s="14">
        <v>35492</v>
      </c>
      <c r="Q16" s="14">
        <v>29966</v>
      </c>
      <c r="R16" s="14">
        <v>7391</v>
      </c>
      <c r="S16" s="14">
        <v>6051</v>
      </c>
      <c r="T16" s="64">
        <f>(P16/Q16*100)-100</f>
        <v>18.440899686311155</v>
      </c>
      <c r="U16" s="75">
        <v>31182</v>
      </c>
      <c r="V16" s="14">
        <f>P16/O16</f>
        <v>2535.1428571428573</v>
      </c>
      <c r="W16" s="75">
        <f>SUM(U16,P16)</f>
        <v>66674</v>
      </c>
      <c r="X16" s="75">
        <v>6321</v>
      </c>
      <c r="Y16" s="76">
        <f>SUM(X16,R16)</f>
        <v>13712</v>
      </c>
    </row>
    <row r="17" spans="1:25" ht="12.75">
      <c r="A17" s="72">
        <v>4</v>
      </c>
      <c r="B17" s="72" t="s">
        <v>50</v>
      </c>
      <c r="C17" s="4" t="s">
        <v>98</v>
      </c>
      <c r="D17" s="4" t="s">
        <v>99</v>
      </c>
      <c r="E17" s="15" t="s">
        <v>48</v>
      </c>
      <c r="F17" s="15" t="s">
        <v>36</v>
      </c>
      <c r="G17" s="37">
        <v>1</v>
      </c>
      <c r="H17" s="37">
        <v>7</v>
      </c>
      <c r="I17" s="24">
        <v>13108</v>
      </c>
      <c r="J17" s="24"/>
      <c r="K17" s="24">
        <v>2536</v>
      </c>
      <c r="L17" s="24"/>
      <c r="M17" s="64"/>
      <c r="N17" s="14">
        <f>I17/H17</f>
        <v>1872.5714285714287</v>
      </c>
      <c r="O17" s="38">
        <v>7</v>
      </c>
      <c r="P17" s="14">
        <v>22424</v>
      </c>
      <c r="Q17" s="14"/>
      <c r="R17" s="14">
        <v>4910</v>
      </c>
      <c r="S17" s="14"/>
      <c r="T17" s="64"/>
      <c r="U17" s="75"/>
      <c r="V17" s="14">
        <f>P17/O17</f>
        <v>3203.4285714285716</v>
      </c>
      <c r="W17" s="75">
        <f>SUM(U17,P17)</f>
        <v>22424</v>
      </c>
      <c r="X17" s="75"/>
      <c r="Y17" s="76">
        <f>SUM(X17,R17)</f>
        <v>4910</v>
      </c>
    </row>
    <row r="18" spans="1:25" ht="13.5" customHeight="1">
      <c r="A18" s="72">
        <v>5</v>
      </c>
      <c r="B18" s="72">
        <v>1</v>
      </c>
      <c r="C18" s="4" t="s">
        <v>86</v>
      </c>
      <c r="D18" s="4" t="s">
        <v>87</v>
      </c>
      <c r="E18" s="15" t="s">
        <v>52</v>
      </c>
      <c r="F18" s="15" t="s">
        <v>51</v>
      </c>
      <c r="G18" s="37">
        <v>2</v>
      </c>
      <c r="H18" s="37">
        <v>7</v>
      </c>
      <c r="I18" s="14">
        <v>12206</v>
      </c>
      <c r="J18" s="14">
        <v>21709</v>
      </c>
      <c r="K18" s="24">
        <v>2487</v>
      </c>
      <c r="L18" s="24">
        <v>4328</v>
      </c>
      <c r="M18" s="64">
        <f>(I18/J18*100)-100</f>
        <v>-43.7744714173845</v>
      </c>
      <c r="N18" s="14">
        <f>I18/H18</f>
        <v>1743.7142857142858</v>
      </c>
      <c r="O18" s="73">
        <v>7</v>
      </c>
      <c r="P18" s="22">
        <v>22205</v>
      </c>
      <c r="Q18" s="22">
        <v>36043</v>
      </c>
      <c r="R18" s="22">
        <v>4894</v>
      </c>
      <c r="S18" s="22">
        <v>8469</v>
      </c>
      <c r="T18" s="64">
        <f>(P18/Q18*100)-100</f>
        <v>-38.393030546846816</v>
      </c>
      <c r="U18" s="75">
        <v>37068</v>
      </c>
      <c r="V18" s="14">
        <f>P18/O18</f>
        <v>3172.1428571428573</v>
      </c>
      <c r="W18" s="75">
        <f>SUM(U18,P18)</f>
        <v>59273</v>
      </c>
      <c r="X18" s="75">
        <v>8719</v>
      </c>
      <c r="Y18" s="76">
        <f>SUM(X18,R18)</f>
        <v>13613</v>
      </c>
    </row>
    <row r="19" spans="1:25" ht="12.75">
      <c r="A19" s="72">
        <v>6</v>
      </c>
      <c r="B19" s="72" t="s">
        <v>50</v>
      </c>
      <c r="C19" s="4" t="s">
        <v>96</v>
      </c>
      <c r="D19" s="4" t="s">
        <v>97</v>
      </c>
      <c r="E19" s="15" t="s">
        <v>53</v>
      </c>
      <c r="F19" s="15" t="s">
        <v>60</v>
      </c>
      <c r="G19" s="37">
        <v>1</v>
      </c>
      <c r="H19" s="37">
        <v>9</v>
      </c>
      <c r="I19" s="24">
        <v>7054</v>
      </c>
      <c r="J19" s="24"/>
      <c r="K19" s="14">
        <v>1173</v>
      </c>
      <c r="L19" s="14"/>
      <c r="M19" s="64"/>
      <c r="N19" s="14">
        <f>I19/H19</f>
        <v>783.7777777777778</v>
      </c>
      <c r="O19" s="73">
        <v>9</v>
      </c>
      <c r="P19" s="22">
        <v>12562</v>
      </c>
      <c r="Q19" s="22"/>
      <c r="R19" s="22">
        <v>2402</v>
      </c>
      <c r="S19" s="22"/>
      <c r="T19" s="64"/>
      <c r="U19" s="75"/>
      <c r="V19" s="14">
        <f>P19/O19</f>
        <v>1395.7777777777778</v>
      </c>
      <c r="W19" s="75">
        <f>SUM(U19,P19)</f>
        <v>12562</v>
      </c>
      <c r="X19" s="75"/>
      <c r="Y19" s="76">
        <f>SUM(X19,R19)</f>
        <v>2402</v>
      </c>
    </row>
    <row r="20" spans="1:25" ht="12.75">
      <c r="A20" s="72">
        <v>7</v>
      </c>
      <c r="B20" s="72">
        <v>5</v>
      </c>
      <c r="C20" s="4" t="s">
        <v>66</v>
      </c>
      <c r="D20" s="4" t="s">
        <v>66</v>
      </c>
      <c r="E20" s="15" t="s">
        <v>53</v>
      </c>
      <c r="F20" s="15" t="s">
        <v>54</v>
      </c>
      <c r="G20" s="37">
        <v>8</v>
      </c>
      <c r="H20" s="37">
        <v>3</v>
      </c>
      <c r="I20" s="24">
        <v>6175</v>
      </c>
      <c r="J20" s="24">
        <v>6376</v>
      </c>
      <c r="K20" s="14">
        <v>1231</v>
      </c>
      <c r="L20" s="14">
        <v>1360</v>
      </c>
      <c r="M20" s="64">
        <f>(I20/J20*100)-100</f>
        <v>-3.1524466750313707</v>
      </c>
      <c r="N20" s="14">
        <f>I20/H20</f>
        <v>2058.3333333333335</v>
      </c>
      <c r="O20" s="38">
        <v>3</v>
      </c>
      <c r="P20" s="14">
        <v>10437</v>
      </c>
      <c r="Q20" s="14">
        <v>9976</v>
      </c>
      <c r="R20" s="14">
        <v>2256</v>
      </c>
      <c r="S20" s="14">
        <v>2244</v>
      </c>
      <c r="T20" s="64">
        <f>(P20/Q20*100)-100</f>
        <v>4.621090617481954</v>
      </c>
      <c r="U20" s="75">
        <v>111155</v>
      </c>
      <c r="V20" s="14">
        <f>P20/O20</f>
        <v>3479</v>
      </c>
      <c r="W20" s="75">
        <f>SUM(U20,P20)</f>
        <v>121592</v>
      </c>
      <c r="X20" s="75">
        <v>23152</v>
      </c>
      <c r="Y20" s="76">
        <f>SUM(X20,R20)</f>
        <v>25408</v>
      </c>
    </row>
    <row r="21" spans="1:25" ht="12.75">
      <c r="A21" s="72">
        <v>8</v>
      </c>
      <c r="B21" s="72">
        <v>10</v>
      </c>
      <c r="C21" s="4" t="s">
        <v>64</v>
      </c>
      <c r="D21" s="4" t="s">
        <v>65</v>
      </c>
      <c r="E21" s="15" t="s">
        <v>55</v>
      </c>
      <c r="F21" s="15" t="s">
        <v>42</v>
      </c>
      <c r="G21" s="37">
        <v>9</v>
      </c>
      <c r="H21" s="37">
        <v>13</v>
      </c>
      <c r="I21" s="14">
        <v>2477</v>
      </c>
      <c r="J21" s="14">
        <v>4278</v>
      </c>
      <c r="K21" s="100">
        <v>601</v>
      </c>
      <c r="L21" s="100">
        <v>1087</v>
      </c>
      <c r="M21" s="64">
        <f>(I21/J21*100)-100</f>
        <v>-42.09911173445535</v>
      </c>
      <c r="N21" s="14">
        <f>I21/H21</f>
        <v>190.53846153846155</v>
      </c>
      <c r="O21" s="38">
        <v>13</v>
      </c>
      <c r="P21" s="14">
        <v>6730</v>
      </c>
      <c r="Q21" s="14">
        <v>5173</v>
      </c>
      <c r="R21" s="14">
        <v>1617</v>
      </c>
      <c r="S21" s="14">
        <v>1339</v>
      </c>
      <c r="T21" s="64">
        <f>(P21/Q21*100)-100</f>
        <v>30.098588826599666</v>
      </c>
      <c r="U21" s="75">
        <v>316686</v>
      </c>
      <c r="V21" s="14">
        <f>P21/O21</f>
        <v>517.6923076923077</v>
      </c>
      <c r="W21" s="75">
        <f>SUM(U21,P21)</f>
        <v>323416</v>
      </c>
      <c r="X21" s="75">
        <v>73191</v>
      </c>
      <c r="Y21" s="76">
        <f>SUM(X21,R21)</f>
        <v>74808</v>
      </c>
    </row>
    <row r="22" spans="1:25" ht="12.75">
      <c r="A22" s="72">
        <v>9</v>
      </c>
      <c r="B22" s="72">
        <v>4</v>
      </c>
      <c r="C22" s="4" t="s">
        <v>58</v>
      </c>
      <c r="D22" s="4" t="s">
        <v>59</v>
      </c>
      <c r="E22" s="15" t="s">
        <v>53</v>
      </c>
      <c r="F22" s="15" t="s">
        <v>60</v>
      </c>
      <c r="G22" s="37">
        <v>10</v>
      </c>
      <c r="H22" s="37">
        <v>11</v>
      </c>
      <c r="I22" s="24">
        <v>3927</v>
      </c>
      <c r="J22" s="24">
        <v>6501</v>
      </c>
      <c r="K22" s="99">
        <v>790</v>
      </c>
      <c r="L22" s="99">
        <v>1266</v>
      </c>
      <c r="M22" s="64">
        <f>(I22/J22*100)-100</f>
        <v>-39.59390862944162</v>
      </c>
      <c r="N22" s="14">
        <f>I22/H22</f>
        <v>357</v>
      </c>
      <c r="O22" s="37">
        <v>11</v>
      </c>
      <c r="P22" s="22">
        <v>6488</v>
      </c>
      <c r="Q22" s="22">
        <v>10695</v>
      </c>
      <c r="R22" s="22">
        <v>1336</v>
      </c>
      <c r="S22" s="22">
        <v>2277</v>
      </c>
      <c r="T22" s="64">
        <f>(P22/Q22*100)-100</f>
        <v>-39.336138382421694</v>
      </c>
      <c r="U22" s="75">
        <v>280614</v>
      </c>
      <c r="V22" s="14">
        <f>P22/O22</f>
        <v>589.8181818181819</v>
      </c>
      <c r="W22" s="75">
        <f>SUM(U22,P22)</f>
        <v>287102</v>
      </c>
      <c r="X22" s="75">
        <v>62696</v>
      </c>
      <c r="Y22" s="76">
        <f>SUM(X22,R22)</f>
        <v>64032</v>
      </c>
    </row>
    <row r="23" spans="1:25" ht="12.75">
      <c r="A23" s="72">
        <v>10</v>
      </c>
      <c r="B23" s="72">
        <v>8</v>
      </c>
      <c r="C23" s="4" t="s">
        <v>91</v>
      </c>
      <c r="D23" s="4" t="s">
        <v>88</v>
      </c>
      <c r="E23" s="15" t="s">
        <v>53</v>
      </c>
      <c r="F23" s="15" t="s">
        <v>54</v>
      </c>
      <c r="G23" s="37">
        <v>2</v>
      </c>
      <c r="H23" s="37">
        <v>1</v>
      </c>
      <c r="I23" s="24">
        <v>2917</v>
      </c>
      <c r="J23" s="24">
        <v>3309</v>
      </c>
      <c r="K23" s="24">
        <v>618</v>
      </c>
      <c r="L23" s="24">
        <v>693</v>
      </c>
      <c r="M23" s="64">
        <f>(I23/J23*100)-100</f>
        <v>-11.846479298881846</v>
      </c>
      <c r="N23" s="14">
        <f>I23/H23</f>
        <v>2917</v>
      </c>
      <c r="O23" s="73">
        <v>1</v>
      </c>
      <c r="P23" s="14">
        <v>5939</v>
      </c>
      <c r="Q23" s="14">
        <v>5390</v>
      </c>
      <c r="R23" s="14">
        <v>1304</v>
      </c>
      <c r="S23" s="14">
        <v>1163</v>
      </c>
      <c r="T23" s="64">
        <f>(P23/Q23*100)-100</f>
        <v>10.185528756957325</v>
      </c>
      <c r="U23" s="75">
        <v>12584</v>
      </c>
      <c r="V23" s="14">
        <f>P23/O23</f>
        <v>5939</v>
      </c>
      <c r="W23" s="75">
        <f>SUM(U23,P23)</f>
        <v>18523</v>
      </c>
      <c r="X23" s="77">
        <v>2933</v>
      </c>
      <c r="Y23" s="76">
        <f>SUM(X23,R23)</f>
        <v>4237</v>
      </c>
    </row>
    <row r="24" spans="1:25" ht="12.75">
      <c r="A24" s="72">
        <v>11</v>
      </c>
      <c r="B24" s="72">
        <v>6</v>
      </c>
      <c r="C24" s="4" t="s">
        <v>76</v>
      </c>
      <c r="D24" s="4" t="s">
        <v>77</v>
      </c>
      <c r="E24" s="15" t="s">
        <v>49</v>
      </c>
      <c r="F24" s="15" t="s">
        <v>45</v>
      </c>
      <c r="G24" s="37">
        <v>4</v>
      </c>
      <c r="H24" s="37">
        <v>8</v>
      </c>
      <c r="I24" s="24">
        <v>2540</v>
      </c>
      <c r="J24" s="24">
        <v>4506</v>
      </c>
      <c r="K24" s="24">
        <v>491</v>
      </c>
      <c r="L24" s="24">
        <v>853</v>
      </c>
      <c r="M24" s="64">
        <f>(I24/J24*100)-100</f>
        <v>-43.63071460275189</v>
      </c>
      <c r="N24" s="14">
        <f>I24/H24</f>
        <v>317.5</v>
      </c>
      <c r="O24" s="73">
        <v>8</v>
      </c>
      <c r="P24" s="14">
        <v>4277</v>
      </c>
      <c r="Q24" s="14">
        <v>6431</v>
      </c>
      <c r="R24" s="14">
        <v>921</v>
      </c>
      <c r="S24" s="14">
        <v>1307</v>
      </c>
      <c r="T24" s="64">
        <f>(P24/Q24*100)-100</f>
        <v>-33.49401337272586</v>
      </c>
      <c r="U24" s="75">
        <v>32272</v>
      </c>
      <c r="V24" s="14">
        <f>P24/O24</f>
        <v>534.625</v>
      </c>
      <c r="W24" s="75">
        <f>SUM(U24,P24)</f>
        <v>36549</v>
      </c>
      <c r="X24" s="77">
        <v>6690</v>
      </c>
      <c r="Y24" s="76">
        <f>SUM(X24,R24)</f>
        <v>7611</v>
      </c>
    </row>
    <row r="25" spans="1:25" ht="12.75" customHeight="1">
      <c r="A25" s="72">
        <v>12</v>
      </c>
      <c r="B25" s="72">
        <v>9</v>
      </c>
      <c r="C25" s="4" t="s">
        <v>80</v>
      </c>
      <c r="D25" s="4" t="s">
        <v>81</v>
      </c>
      <c r="E25" s="15" t="s">
        <v>53</v>
      </c>
      <c r="F25" s="15" t="s">
        <v>60</v>
      </c>
      <c r="G25" s="37">
        <v>3</v>
      </c>
      <c r="H25" s="37">
        <v>4</v>
      </c>
      <c r="I25" s="24">
        <v>2094</v>
      </c>
      <c r="J25" s="24">
        <v>2934</v>
      </c>
      <c r="K25" s="95">
        <v>418</v>
      </c>
      <c r="L25" s="95">
        <v>573</v>
      </c>
      <c r="M25" s="64">
        <f>(I25/J25*100)-100</f>
        <v>-28.629856850715754</v>
      </c>
      <c r="N25" s="14">
        <f>I25/H25</f>
        <v>523.5</v>
      </c>
      <c r="O25" s="38">
        <v>4</v>
      </c>
      <c r="P25" s="14">
        <v>3628</v>
      </c>
      <c r="Q25" s="14">
        <v>5265</v>
      </c>
      <c r="R25" s="24">
        <v>811</v>
      </c>
      <c r="S25" s="24">
        <v>1144</v>
      </c>
      <c r="T25" s="64">
        <f>(P25/Q25*100)-100</f>
        <v>-31.092117758784426</v>
      </c>
      <c r="U25" s="77">
        <v>16375</v>
      </c>
      <c r="V25" s="14">
        <f>P25/O25</f>
        <v>907</v>
      </c>
      <c r="W25" s="75">
        <f>SUM(U25,P25)</f>
        <v>20003</v>
      </c>
      <c r="X25" s="75">
        <v>3552</v>
      </c>
      <c r="Y25" s="76">
        <f>SUM(X25,R25)</f>
        <v>4363</v>
      </c>
    </row>
    <row r="26" spans="1:25" ht="12.75" customHeight="1">
      <c r="A26" s="72">
        <v>13</v>
      </c>
      <c r="B26" s="72">
        <v>13</v>
      </c>
      <c r="C26" s="87" t="s">
        <v>84</v>
      </c>
      <c r="D26" s="87" t="s">
        <v>85</v>
      </c>
      <c r="E26" s="15" t="s">
        <v>55</v>
      </c>
      <c r="F26" s="15" t="s">
        <v>42</v>
      </c>
      <c r="G26" s="37">
        <v>3</v>
      </c>
      <c r="H26" s="37">
        <v>5</v>
      </c>
      <c r="I26" s="14">
        <v>1304</v>
      </c>
      <c r="J26" s="14">
        <v>2537</v>
      </c>
      <c r="K26" s="14">
        <v>254</v>
      </c>
      <c r="L26" s="14">
        <v>493</v>
      </c>
      <c r="M26" s="64">
        <f>(I26/J26*100)-100</f>
        <v>-48.600709499408744</v>
      </c>
      <c r="N26" s="14">
        <f>I26/H26</f>
        <v>260.8</v>
      </c>
      <c r="O26" s="37">
        <v>5</v>
      </c>
      <c r="P26" s="14">
        <v>2749</v>
      </c>
      <c r="Q26" s="14">
        <v>4373</v>
      </c>
      <c r="R26" s="14">
        <v>612</v>
      </c>
      <c r="S26" s="14">
        <v>946</v>
      </c>
      <c r="T26" s="64">
        <f>(P26/Q26*100)-100</f>
        <v>-37.136976903727415</v>
      </c>
      <c r="U26" s="97">
        <v>14682</v>
      </c>
      <c r="V26" s="14">
        <f>P26/O26</f>
        <v>549.8</v>
      </c>
      <c r="W26" s="75">
        <f>SUM(U26,P26)</f>
        <v>17431</v>
      </c>
      <c r="X26" s="75">
        <v>3202</v>
      </c>
      <c r="Y26" s="76">
        <f>SUM(X26,R26)</f>
        <v>3814</v>
      </c>
    </row>
    <row r="27" spans="1:25" ht="12.75">
      <c r="A27" s="72">
        <v>14</v>
      </c>
      <c r="B27" s="72">
        <v>14</v>
      </c>
      <c r="C27" s="4" t="s">
        <v>62</v>
      </c>
      <c r="D27" s="4" t="s">
        <v>63</v>
      </c>
      <c r="E27" s="15" t="s">
        <v>47</v>
      </c>
      <c r="F27" s="15" t="s">
        <v>42</v>
      </c>
      <c r="G27" s="37">
        <v>9</v>
      </c>
      <c r="H27" s="37">
        <v>10</v>
      </c>
      <c r="I27" s="24">
        <v>1498</v>
      </c>
      <c r="J27" s="24">
        <v>2874</v>
      </c>
      <c r="K27" s="22">
        <v>300</v>
      </c>
      <c r="L27" s="22">
        <v>652</v>
      </c>
      <c r="M27" s="64">
        <f>(I27/J27*100)-100</f>
        <v>-47.87752261656229</v>
      </c>
      <c r="N27" s="14">
        <f>I27/H27</f>
        <v>149.8</v>
      </c>
      <c r="O27" s="73">
        <v>10</v>
      </c>
      <c r="P27" s="14">
        <v>2588</v>
      </c>
      <c r="Q27" s="14">
        <v>4163</v>
      </c>
      <c r="R27" s="14">
        <v>550</v>
      </c>
      <c r="S27" s="14">
        <v>951</v>
      </c>
      <c r="T27" s="64">
        <f>(P27/Q27*100)-100</f>
        <v>-37.83329329810233</v>
      </c>
      <c r="U27" s="93">
        <v>182461</v>
      </c>
      <c r="V27" s="14">
        <f>P27/O27</f>
        <v>258.8</v>
      </c>
      <c r="W27" s="75">
        <f>SUM(U27,P27)</f>
        <v>185049</v>
      </c>
      <c r="X27" s="77">
        <v>38463</v>
      </c>
      <c r="Y27" s="76">
        <f>SUM(X27,R27)</f>
        <v>39013</v>
      </c>
    </row>
    <row r="28" spans="1:25" ht="12.75">
      <c r="A28" s="72">
        <v>15</v>
      </c>
      <c r="B28" s="72">
        <v>11</v>
      </c>
      <c r="C28" s="4" t="s">
        <v>82</v>
      </c>
      <c r="D28" s="4" t="s">
        <v>83</v>
      </c>
      <c r="E28" s="15" t="s">
        <v>53</v>
      </c>
      <c r="F28" s="15" t="s">
        <v>36</v>
      </c>
      <c r="G28" s="37">
        <v>3</v>
      </c>
      <c r="H28" s="37">
        <v>3</v>
      </c>
      <c r="I28" s="24">
        <v>1474</v>
      </c>
      <c r="J28" s="24">
        <v>3343</v>
      </c>
      <c r="K28" s="100">
        <v>286</v>
      </c>
      <c r="L28" s="100">
        <v>644</v>
      </c>
      <c r="M28" s="64">
        <f>(I28/J28*100)-100</f>
        <v>-55.90786718516303</v>
      </c>
      <c r="N28" s="14">
        <f>I28/H28</f>
        <v>491.3333333333333</v>
      </c>
      <c r="O28" s="73">
        <v>3</v>
      </c>
      <c r="P28" s="74">
        <v>2427</v>
      </c>
      <c r="Q28" s="74">
        <v>5058</v>
      </c>
      <c r="R28" s="74">
        <v>511</v>
      </c>
      <c r="S28" s="74">
        <v>1098</v>
      </c>
      <c r="T28" s="64">
        <f>(P28/Q28*100)-100</f>
        <v>-52.01660735468565</v>
      </c>
      <c r="U28" s="75">
        <v>16132</v>
      </c>
      <c r="V28" s="14">
        <f>P28/O28</f>
        <v>809</v>
      </c>
      <c r="W28" s="75">
        <f>SUM(U28,P28)</f>
        <v>18559</v>
      </c>
      <c r="X28" s="77">
        <v>3407</v>
      </c>
      <c r="Y28" s="76">
        <f>SUM(X28,R28)</f>
        <v>3918</v>
      </c>
    </row>
    <row r="29" spans="1:25" ht="12.75">
      <c r="A29" s="72">
        <v>16</v>
      </c>
      <c r="B29" s="72">
        <v>18</v>
      </c>
      <c r="C29" s="4" t="s">
        <v>78</v>
      </c>
      <c r="D29" s="4" t="s">
        <v>79</v>
      </c>
      <c r="E29" s="15" t="s">
        <v>53</v>
      </c>
      <c r="F29" s="15" t="s">
        <v>54</v>
      </c>
      <c r="G29" s="37">
        <v>4</v>
      </c>
      <c r="H29" s="37">
        <v>2</v>
      </c>
      <c r="I29" s="24">
        <v>1277</v>
      </c>
      <c r="J29" s="24">
        <v>1648</v>
      </c>
      <c r="K29" s="99">
        <v>244</v>
      </c>
      <c r="L29" s="99">
        <v>315</v>
      </c>
      <c r="M29" s="64">
        <f>(I29/J29*100)-100</f>
        <v>-22.512135922330103</v>
      </c>
      <c r="N29" s="14">
        <f>I29/H29</f>
        <v>638.5</v>
      </c>
      <c r="O29" s="37">
        <v>2</v>
      </c>
      <c r="P29" s="22">
        <v>2146</v>
      </c>
      <c r="Q29" s="22">
        <v>2351</v>
      </c>
      <c r="R29" s="22">
        <v>441</v>
      </c>
      <c r="S29" s="22">
        <v>490</v>
      </c>
      <c r="T29" s="64">
        <f>(P29/Q29*100)-100</f>
        <v>-8.719693747341566</v>
      </c>
      <c r="U29" s="75">
        <v>13446</v>
      </c>
      <c r="V29" s="14">
        <f>P29/O29</f>
        <v>1073</v>
      </c>
      <c r="W29" s="75">
        <f>SUM(U29,P29)</f>
        <v>15592</v>
      </c>
      <c r="X29" s="77">
        <v>2803</v>
      </c>
      <c r="Y29" s="76">
        <f>SUM(X29,R29)</f>
        <v>3244</v>
      </c>
    </row>
    <row r="30" spans="1:25" ht="12.75">
      <c r="A30" s="72">
        <v>17</v>
      </c>
      <c r="B30" s="72">
        <v>16</v>
      </c>
      <c r="C30" s="4" t="s">
        <v>67</v>
      </c>
      <c r="D30" s="4" t="s">
        <v>68</v>
      </c>
      <c r="E30" s="15" t="s">
        <v>48</v>
      </c>
      <c r="F30" s="15" t="s">
        <v>36</v>
      </c>
      <c r="G30" s="37">
        <v>6</v>
      </c>
      <c r="H30" s="37">
        <v>6</v>
      </c>
      <c r="I30" s="99">
        <v>1315</v>
      </c>
      <c r="J30" s="99">
        <v>2131</v>
      </c>
      <c r="K30" s="94">
        <v>304</v>
      </c>
      <c r="L30" s="94">
        <v>428</v>
      </c>
      <c r="M30" s="64">
        <f>(I30/J30*100)-100</f>
        <v>-38.29188174565932</v>
      </c>
      <c r="N30" s="14">
        <f>I30/H30</f>
        <v>219.16666666666666</v>
      </c>
      <c r="O30" s="73">
        <v>6</v>
      </c>
      <c r="P30" s="22">
        <v>2123</v>
      </c>
      <c r="Q30" s="22">
        <v>3575</v>
      </c>
      <c r="R30" s="22">
        <v>529</v>
      </c>
      <c r="S30" s="22">
        <v>827</v>
      </c>
      <c r="T30" s="64">
        <f>(P30/Q30*100)-100</f>
        <v>-40.61538461538462</v>
      </c>
      <c r="U30" s="75">
        <v>51808</v>
      </c>
      <c r="V30" s="14">
        <f>P30/O30</f>
        <v>353.8333333333333</v>
      </c>
      <c r="W30" s="75">
        <f>SUM(U30,P30)</f>
        <v>53931</v>
      </c>
      <c r="X30" s="75">
        <v>11394</v>
      </c>
      <c r="Y30" s="76">
        <f>SUM(X30,R30)</f>
        <v>11923</v>
      </c>
    </row>
    <row r="31" spans="1:25" ht="12.75">
      <c r="A31" s="72">
        <v>18</v>
      </c>
      <c r="B31" s="72">
        <v>17</v>
      </c>
      <c r="C31" s="98" t="s">
        <v>69</v>
      </c>
      <c r="D31" s="4" t="s">
        <v>70</v>
      </c>
      <c r="E31" s="15" t="s">
        <v>53</v>
      </c>
      <c r="F31" s="15" t="s">
        <v>54</v>
      </c>
      <c r="G31" s="37">
        <v>6</v>
      </c>
      <c r="H31" s="37">
        <v>6</v>
      </c>
      <c r="I31" s="99">
        <v>814</v>
      </c>
      <c r="J31" s="99">
        <v>958</v>
      </c>
      <c r="K31" s="96">
        <v>167</v>
      </c>
      <c r="L31" s="96">
        <v>196</v>
      </c>
      <c r="M31" s="64">
        <f>(I31/J31*100)-100</f>
        <v>-15.031315240083515</v>
      </c>
      <c r="N31" s="14">
        <f>I31/H31</f>
        <v>135.66666666666666</v>
      </c>
      <c r="O31" s="73">
        <v>6</v>
      </c>
      <c r="P31" s="14">
        <v>1911</v>
      </c>
      <c r="Q31" s="14">
        <v>2425</v>
      </c>
      <c r="R31" s="14">
        <v>441</v>
      </c>
      <c r="S31" s="14">
        <v>593</v>
      </c>
      <c r="T31" s="64">
        <f>(P31/Q31*100)-100</f>
        <v>-21.195876288659804</v>
      </c>
      <c r="U31" s="80">
        <v>39704</v>
      </c>
      <c r="V31" s="14">
        <f>P31/O31</f>
        <v>318.5</v>
      </c>
      <c r="W31" s="75">
        <f>SUM(U31,P31)</f>
        <v>41615</v>
      </c>
      <c r="X31" s="75">
        <v>8638</v>
      </c>
      <c r="Y31" s="76">
        <f>SUM(X31,R31)</f>
        <v>9079</v>
      </c>
    </row>
    <row r="32" spans="1:25" ht="12.75">
      <c r="A32" s="72">
        <v>19</v>
      </c>
      <c r="B32" s="72">
        <v>7</v>
      </c>
      <c r="C32" s="4" t="s">
        <v>73</v>
      </c>
      <c r="D32" s="4" t="s">
        <v>74</v>
      </c>
      <c r="E32" s="15" t="s">
        <v>75</v>
      </c>
      <c r="F32" s="15" t="s">
        <v>51</v>
      </c>
      <c r="G32" s="37">
        <v>5</v>
      </c>
      <c r="H32" s="37">
        <v>6</v>
      </c>
      <c r="I32" s="14">
        <v>851</v>
      </c>
      <c r="J32" s="14">
        <v>2683</v>
      </c>
      <c r="K32" s="14">
        <v>170</v>
      </c>
      <c r="L32" s="14">
        <v>584</v>
      </c>
      <c r="M32" s="64">
        <f>(I32/J32*100)-100</f>
        <v>-68.28177413343272</v>
      </c>
      <c r="N32" s="14">
        <f>I32/H32</f>
        <v>141.83333333333334</v>
      </c>
      <c r="O32" s="37">
        <v>6</v>
      </c>
      <c r="P32" s="14">
        <v>1806</v>
      </c>
      <c r="Q32" s="14">
        <v>6308</v>
      </c>
      <c r="R32" s="14">
        <v>411</v>
      </c>
      <c r="S32" s="14">
        <v>1600</v>
      </c>
      <c r="T32" s="64">
        <f>(P32/Q32*100)-100</f>
        <v>-71.36968928344959</v>
      </c>
      <c r="U32" s="80">
        <v>35630</v>
      </c>
      <c r="V32" s="14">
        <f>P32/O32</f>
        <v>301</v>
      </c>
      <c r="W32" s="75">
        <f>SUM(U32,P32)</f>
        <v>37436</v>
      </c>
      <c r="X32" s="75">
        <v>8911</v>
      </c>
      <c r="Y32" s="76">
        <f>SUM(X32,R32)</f>
        <v>9322</v>
      </c>
    </row>
    <row r="33" spans="1:25" ht="13.5" thickBot="1">
      <c r="A33" s="72">
        <v>20</v>
      </c>
      <c r="B33" s="72">
        <v>20</v>
      </c>
      <c r="C33" s="87" t="s">
        <v>56</v>
      </c>
      <c r="D33" s="87" t="s">
        <v>56</v>
      </c>
      <c r="E33" s="15" t="s">
        <v>53</v>
      </c>
      <c r="F33" s="15" t="s">
        <v>57</v>
      </c>
      <c r="G33" s="37">
        <v>12</v>
      </c>
      <c r="H33" s="37">
        <v>12</v>
      </c>
      <c r="I33" s="14">
        <v>948</v>
      </c>
      <c r="J33" s="14">
        <v>1477</v>
      </c>
      <c r="K33" s="14">
        <v>223</v>
      </c>
      <c r="L33" s="14">
        <v>313</v>
      </c>
      <c r="M33" s="64">
        <f>(I33/J33*100)-100</f>
        <v>-35.81584292484766</v>
      </c>
      <c r="N33" s="14">
        <f>I33/H33</f>
        <v>79</v>
      </c>
      <c r="O33" s="73">
        <v>12</v>
      </c>
      <c r="P33" s="14">
        <v>1502</v>
      </c>
      <c r="Q33" s="14">
        <v>2189</v>
      </c>
      <c r="R33" s="14">
        <v>365</v>
      </c>
      <c r="S33" s="14">
        <v>504</v>
      </c>
      <c r="T33" s="64">
        <f>(P33/Q33*100)-100</f>
        <v>-31.384193695751478</v>
      </c>
      <c r="U33" s="90">
        <v>195665</v>
      </c>
      <c r="V33" s="14">
        <f>P33/O33</f>
        <v>125.16666666666667</v>
      </c>
      <c r="W33" s="75">
        <f>SUM(U33,P33)</f>
        <v>197167</v>
      </c>
      <c r="X33" s="90">
        <v>45731</v>
      </c>
      <c r="Y33" s="76">
        <f>SUM(X33,R33)</f>
        <v>46096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158</v>
      </c>
      <c r="I34" s="31">
        <f>SUM(I14:I33)</f>
        <v>113243</v>
      </c>
      <c r="J34" s="31">
        <v>232940</v>
      </c>
      <c r="K34" s="31">
        <f>SUM(K14:K33)</f>
        <v>22103</v>
      </c>
      <c r="L34" s="31">
        <v>44683</v>
      </c>
      <c r="M34" s="68">
        <f>(I34/J34*100)-100</f>
        <v>-51.38533527947111</v>
      </c>
      <c r="N34" s="32">
        <f>I34/H34</f>
        <v>716.7278481012659</v>
      </c>
      <c r="O34" s="34">
        <f>SUM(O14:O33)</f>
        <v>158</v>
      </c>
      <c r="P34" s="31">
        <f>SUM(P14:P33)</f>
        <v>232477</v>
      </c>
      <c r="Q34" s="31">
        <v>348995</v>
      </c>
      <c r="R34" s="31">
        <f>SUM(R14:R33)</f>
        <v>50469</v>
      </c>
      <c r="S34" s="31">
        <v>70166</v>
      </c>
      <c r="T34" s="68">
        <f>(P34/Q34*100)-100</f>
        <v>-33.38672473817677</v>
      </c>
      <c r="U34" s="78">
        <f>SUM(U14:U33)</f>
        <v>1708603</v>
      </c>
      <c r="V34" s="32">
        <f>P34/O34</f>
        <v>1471.373417721519</v>
      </c>
      <c r="W34" s="91">
        <f>SUM(U34,P34)</f>
        <v>1941080</v>
      </c>
      <c r="X34" s="79">
        <f>SUM(X14:X33)</f>
        <v>376888</v>
      </c>
      <c r="Y34" s="35">
        <f>SUM(Y14:Y33)</f>
        <v>427357</v>
      </c>
    </row>
    <row r="35" spans="9:12" ht="12.75">
      <c r="I35" s="23"/>
      <c r="J35" s="23"/>
      <c r="K35" s="23"/>
      <c r="L35" s="23"/>
    </row>
    <row r="36" ht="12.75">
      <c r="Y36" s="89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17 - Feb</v>
      </c>
      <c r="L4" s="20"/>
      <c r="M4" s="62" t="str">
        <f>'WEEKLY COMPETITIVE REPORT'!M4</f>
        <v>19 -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16 - Feb</v>
      </c>
      <c r="L5" s="7"/>
      <c r="M5" s="63" t="str">
        <f>'WEEKLY COMPETITIVE REPORT'!M5</f>
        <v>22 -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40597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PUSS IN BOOTS</v>
      </c>
      <c r="D14" s="4" t="str">
        <f>'WEEKLY COMPETITIVE REPORT'!D14</f>
        <v>OBUTI MAČEK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5</v>
      </c>
      <c r="H14" s="37">
        <f>'WEEKLY COMPETITIVE REPORT'!H14</f>
        <v>22</v>
      </c>
      <c r="I14" s="14">
        <f>'WEEKLY COMPETITIVE REPORT'!I14/Y4</f>
        <v>22055.67727799974</v>
      </c>
      <c r="J14" s="14">
        <f>'WEEKLY COMPETITIVE REPORT'!J14/Y4</f>
        <v>29943.291661296556</v>
      </c>
      <c r="K14" s="22">
        <f>'WEEKLY COMPETITIVE REPORT'!K14</f>
        <v>3332</v>
      </c>
      <c r="L14" s="22">
        <f>'WEEKLY COMPETITIVE REPORT'!L14</f>
        <v>4492</v>
      </c>
      <c r="M14" s="64">
        <f>'WEEKLY COMPETITIVE REPORT'!M14</f>
        <v>-26.34184134636078</v>
      </c>
      <c r="N14" s="14">
        <f aca="true" t="shared" si="0" ref="N14:N20">I14/H14</f>
        <v>1002.5307853636245</v>
      </c>
      <c r="O14" s="37">
        <f>'WEEKLY COMPETITIVE REPORT'!O14</f>
        <v>22</v>
      </c>
      <c r="P14" s="14">
        <f>'WEEKLY COMPETITIVE REPORT'!P14/Y4</f>
        <v>63285.217167160714</v>
      </c>
      <c r="Q14" s="14">
        <f>'WEEKLY COMPETITIVE REPORT'!Q14/Y4</f>
        <v>40728.18662198737</v>
      </c>
      <c r="R14" s="22">
        <f>'WEEKLY COMPETITIVE REPORT'!R14</f>
        <v>10898</v>
      </c>
      <c r="S14" s="22">
        <f>'WEEKLY COMPETITIVE REPORT'!S14</f>
        <v>6631</v>
      </c>
      <c r="T14" s="64">
        <f>'WEEKLY COMPETITIVE REPORT'!T14</f>
        <v>55.38432328090883</v>
      </c>
      <c r="U14" s="14">
        <f>'WEEKLY COMPETITIVE REPORT'!U14/Y4</f>
        <v>404795.72109807964</v>
      </c>
      <c r="V14" s="14">
        <f aca="true" t="shared" si="1" ref="V14:V20">P14/O14</f>
        <v>2876.600780325487</v>
      </c>
      <c r="W14" s="25">
        <f aca="true" t="shared" si="2" ref="W14:W20">P14+U14</f>
        <v>468080.93826524034</v>
      </c>
      <c r="X14" s="22">
        <f>'WEEKLY COMPETITIVE REPORT'!X14</f>
        <v>65557</v>
      </c>
      <c r="Y14" s="56">
        <f>'WEEKLY COMPETITIVE REPORT'!Y14</f>
        <v>76455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THIS MEANS WAR</v>
      </c>
      <c r="D15" s="4" t="str">
        <f>'WEEKLY COMPETITIVE REPORT'!D15</f>
        <v>TO JE VOJNA!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9</v>
      </c>
      <c r="I15" s="14">
        <f>'WEEKLY COMPETITIVE REPORT'!I15/Y4</f>
        <v>23840.701121278515</v>
      </c>
      <c r="J15" s="14">
        <f>'WEEKLY COMPETITIVE REPORT'!J15/Y4</f>
        <v>0</v>
      </c>
      <c r="K15" s="22">
        <f>'WEEKLY COMPETITIVE REPORT'!K15</f>
        <v>3628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2648.966791253168</v>
      </c>
      <c r="O15" s="37">
        <f>'WEEKLY COMPETITIVE REPORT'!O15</f>
        <v>9</v>
      </c>
      <c r="P15" s="14">
        <f>'WEEKLY COMPETITIVE REPORT'!P15/Y4</f>
        <v>46320.40211367444</v>
      </c>
      <c r="Q15" s="14">
        <f>'WEEKLY COMPETITIVE REPORT'!Q15/Y4</f>
        <v>0</v>
      </c>
      <c r="R15" s="22">
        <f>'WEEKLY COMPETITIVE REPORT'!R15</f>
        <v>7869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9096.533058383811</v>
      </c>
      <c r="V15" s="14">
        <f t="shared" si="1"/>
        <v>5146.711345963827</v>
      </c>
      <c r="W15" s="25">
        <f t="shared" si="2"/>
        <v>55416.93517205825</v>
      </c>
      <c r="X15" s="22">
        <f>'WEEKLY COMPETITIVE REPORT'!X15</f>
        <v>1528</v>
      </c>
      <c r="Y15" s="56">
        <f>'WEEKLY COMPETITIVE REPORT'!Y15</f>
        <v>9397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JOURNEY 2: THE MYSTERIOUS ISLAND</v>
      </c>
      <c r="D16" s="4" t="str">
        <f>'WEEKLY COMPETITIVE REPORT'!D16</f>
        <v>POTOVANJE V SREDIŠČE ZEMLJE 2: SKRIVNOSTNI OTOK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14</v>
      </c>
      <c r="I16" s="14">
        <f>'WEEKLY COMPETITIVE REPORT'!I16/Y4</f>
        <v>20173.991493749192</v>
      </c>
      <c r="J16" s="14">
        <f>'WEEKLY COMPETITIVE REPORT'!J16/Y4</f>
        <v>27417.19293723418</v>
      </c>
      <c r="K16" s="22">
        <f>'WEEKLY COMPETITIVE REPORT'!K16</f>
        <v>2850</v>
      </c>
      <c r="L16" s="22">
        <f>'WEEKLY COMPETITIVE REPORT'!L16</f>
        <v>3916</v>
      </c>
      <c r="M16" s="64">
        <f>'WEEKLY COMPETITIVE REPORT'!M16</f>
        <v>-26.41846472053777</v>
      </c>
      <c r="N16" s="14">
        <f t="shared" si="0"/>
        <v>1440.9993924106566</v>
      </c>
      <c r="O16" s="37">
        <f>'WEEKLY COMPETITIVE REPORT'!O16</f>
        <v>14</v>
      </c>
      <c r="P16" s="14">
        <f>'WEEKLY COMPETITIVE REPORT'!P16/Y4</f>
        <v>45743.00811960304</v>
      </c>
      <c r="Q16" s="14">
        <f>'WEEKLY COMPETITIVE REPORT'!Q16/Y4</f>
        <v>38620.95630880268</v>
      </c>
      <c r="R16" s="22">
        <f>'WEEKLY COMPETITIVE REPORT'!R16</f>
        <v>7391</v>
      </c>
      <c r="S16" s="22">
        <f>'WEEKLY COMPETITIVE REPORT'!S16</f>
        <v>6051</v>
      </c>
      <c r="T16" s="64">
        <f>'WEEKLY COMPETITIVE REPORT'!T16</f>
        <v>18.440899686311155</v>
      </c>
      <c r="U16" s="14">
        <f>'WEEKLY COMPETITIVE REPORT'!U16/Y4</f>
        <v>40188.16857842505</v>
      </c>
      <c r="V16" s="14">
        <f t="shared" si="1"/>
        <v>3267.357722828788</v>
      </c>
      <c r="W16" s="25">
        <f t="shared" si="2"/>
        <v>85931.17669802808</v>
      </c>
      <c r="X16" s="22">
        <f>'WEEKLY COMPETITIVE REPORT'!X16</f>
        <v>6321</v>
      </c>
      <c r="Y16" s="56">
        <f>'WEEKLY COMPETITIVE REPORT'!Y16</f>
        <v>13712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SAFE HOUSE</v>
      </c>
      <c r="D17" s="4" t="str">
        <f>'WEEKLY COMPETITIVE REPORT'!D17</f>
        <v>VARNA HIŠA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7</v>
      </c>
      <c r="I17" s="14">
        <f>'WEEKLY COMPETITIVE REPORT'!I17/Y4</f>
        <v>16893.929630106973</v>
      </c>
      <c r="J17" s="14">
        <f>'WEEKLY COMPETITIVE REPORT'!J17/Y4</f>
        <v>0</v>
      </c>
      <c r="K17" s="22">
        <f>'WEEKLY COMPETITIVE REPORT'!K17</f>
        <v>2536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2413.4185185867104</v>
      </c>
      <c r="O17" s="37">
        <f>'WEEKLY COMPETITIVE REPORT'!O17</f>
        <v>7</v>
      </c>
      <c r="P17" s="14">
        <f>'WEEKLY COMPETITIVE REPORT'!P17/Y4</f>
        <v>28900.631524681015</v>
      </c>
      <c r="Q17" s="14">
        <f>'WEEKLY COMPETITIVE REPORT'!Q17/Y4</f>
        <v>0</v>
      </c>
      <c r="R17" s="22">
        <f>'WEEKLY COMPETITIVE REPORT'!R17</f>
        <v>4910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4128.661646383002</v>
      </c>
      <c r="W17" s="25">
        <f t="shared" si="2"/>
        <v>28900.631524681015</v>
      </c>
      <c r="X17" s="22">
        <f>'WEEKLY COMPETITIVE REPORT'!X17</f>
        <v>0</v>
      </c>
      <c r="Y17" s="56">
        <f>'WEEKLY COMPETITIVE REPORT'!Y17</f>
        <v>4910</v>
      </c>
    </row>
    <row r="18" spans="1:25" ht="13.5" customHeight="1">
      <c r="A18" s="50">
        <v>5</v>
      </c>
      <c r="B18" s="4">
        <f>'WEEKLY COMPETITIVE REPORT'!B18</f>
        <v>1</v>
      </c>
      <c r="C18" s="4" t="str">
        <f>'WEEKLY COMPETITIVE REPORT'!C18</f>
        <v>THE VOW</v>
      </c>
      <c r="D18" s="4" t="str">
        <f>'WEEKLY COMPETITIVE REPORT'!D18</f>
        <v>ZAOBLJUBA LJUBEZNI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2</v>
      </c>
      <c r="H18" s="37">
        <f>'WEEKLY COMPETITIVE REPORT'!H18</f>
        <v>7</v>
      </c>
      <c r="I18" s="14">
        <f>'WEEKLY COMPETITIVE REPORT'!I18/Y4</f>
        <v>15731.408686686427</v>
      </c>
      <c r="J18" s="14">
        <f>'WEEKLY COMPETITIVE REPORT'!J18/Y4</f>
        <v>27979.121020750095</v>
      </c>
      <c r="K18" s="22">
        <f>'WEEKLY COMPETITIVE REPORT'!K18</f>
        <v>2487</v>
      </c>
      <c r="L18" s="22">
        <f>'WEEKLY COMPETITIVE REPORT'!L18</f>
        <v>4328</v>
      </c>
      <c r="M18" s="64">
        <f>'WEEKLY COMPETITIVE REPORT'!M18</f>
        <v>-43.7744714173845</v>
      </c>
      <c r="N18" s="14">
        <f t="shared" si="0"/>
        <v>2247.344098098061</v>
      </c>
      <c r="O18" s="37">
        <f>'WEEKLY COMPETITIVE REPORT'!O18</f>
        <v>7</v>
      </c>
      <c r="P18" s="14">
        <f>'WEEKLY COMPETITIVE REPORT'!P18/Y4</f>
        <v>28618.37865704343</v>
      </c>
      <c r="Q18" s="14">
        <f>'WEEKLY COMPETITIVE REPORT'!Q18/Y4</f>
        <v>46453.15117927568</v>
      </c>
      <c r="R18" s="22">
        <f>'WEEKLY COMPETITIVE REPORT'!R18</f>
        <v>4894</v>
      </c>
      <c r="S18" s="22">
        <f>'WEEKLY COMPETITIVE REPORT'!S18</f>
        <v>8469</v>
      </c>
      <c r="T18" s="64">
        <f>'WEEKLY COMPETITIVE REPORT'!T18</f>
        <v>-38.393030546846816</v>
      </c>
      <c r="U18" s="14">
        <f>'WEEKLY COMPETITIVE REPORT'!U18/Y4</f>
        <v>47774.197705889936</v>
      </c>
      <c r="V18" s="14">
        <f t="shared" si="1"/>
        <v>4088.339808149062</v>
      </c>
      <c r="W18" s="25">
        <f t="shared" si="2"/>
        <v>76392.57636293337</v>
      </c>
      <c r="X18" s="22">
        <f>'WEEKLY COMPETITIVE REPORT'!X18</f>
        <v>8719</v>
      </c>
      <c r="Y18" s="56">
        <f>'WEEKLY COMPETITIVE REPORT'!Y18</f>
        <v>13613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GHOST RIDER : SPIRIT OF VENGEANCE 3D</v>
      </c>
      <c r="D19" s="4" t="str">
        <f>'WEEKLY COMPETITIVE REPORT'!D19</f>
        <v>NEVIDNI JEZDEC: DUH MAŠČEVANJA 3D</v>
      </c>
      <c r="E19" s="4" t="str">
        <f>'WEEKLY COMPETITIVE REPORT'!E19</f>
        <v>IND</v>
      </c>
      <c r="F19" s="4" t="str">
        <f>'WEEKLY COMPETITIVE REPORT'!F19</f>
        <v>FIVIA</v>
      </c>
      <c r="G19" s="37">
        <f>'WEEKLY COMPETITIVE REPORT'!G19</f>
        <v>1</v>
      </c>
      <c r="H19" s="37">
        <f>'WEEKLY COMPETITIVE REPORT'!H19</f>
        <v>9</v>
      </c>
      <c r="I19" s="14">
        <f>'WEEKLY COMPETITIVE REPORT'!I19/Y4</f>
        <v>9091.377754865318</v>
      </c>
      <c r="J19" s="14">
        <f>'WEEKLY COMPETITIVE REPORT'!J19/Y4</f>
        <v>0</v>
      </c>
      <c r="K19" s="22">
        <f>'WEEKLY COMPETITIVE REPORT'!K19</f>
        <v>1173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1010.1530838739242</v>
      </c>
      <c r="O19" s="37">
        <f>'WEEKLY COMPETITIVE REPORT'!O19</f>
        <v>9</v>
      </c>
      <c r="P19" s="14">
        <f>'WEEKLY COMPETITIVE REPORT'!P19/Y4</f>
        <v>16190.230699832451</v>
      </c>
      <c r="Q19" s="14">
        <f>'WEEKLY COMPETITIVE REPORT'!Q19/Y4</f>
        <v>0</v>
      </c>
      <c r="R19" s="22">
        <f>'WEEKLY COMPETITIVE REPORT'!R19</f>
        <v>2402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1798.9145222036057</v>
      </c>
      <c r="W19" s="25">
        <f t="shared" si="2"/>
        <v>16190.230699832451</v>
      </c>
      <c r="X19" s="22">
        <f>'WEEKLY COMPETITIVE REPORT'!X19</f>
        <v>0</v>
      </c>
      <c r="Y19" s="56">
        <f>'WEEKLY COMPETITIVE REPORT'!Y19</f>
        <v>2402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PARADA</v>
      </c>
      <c r="D20" s="4" t="str">
        <f>'WEEKLY COMPETITIVE REPORT'!D20</f>
        <v>PARADA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8</v>
      </c>
      <c r="H20" s="37">
        <f>'WEEKLY COMPETITIVE REPORT'!H20</f>
        <v>3</v>
      </c>
      <c r="I20" s="14">
        <f>'WEEKLY COMPETITIVE REPORT'!I20/Y4</f>
        <v>7958.499806676117</v>
      </c>
      <c r="J20" s="14">
        <f>'WEEKLY COMPETITIVE REPORT'!J20/Y4</f>
        <v>8217.553808480474</v>
      </c>
      <c r="K20" s="22">
        <f>'WEEKLY COMPETITIVE REPORT'!K20</f>
        <v>1231</v>
      </c>
      <c r="L20" s="22">
        <f>'WEEKLY COMPETITIVE REPORT'!L20</f>
        <v>1360</v>
      </c>
      <c r="M20" s="64">
        <f>'WEEKLY COMPETITIVE REPORT'!M20</f>
        <v>-3.1524466750313707</v>
      </c>
      <c r="N20" s="14">
        <f t="shared" si="0"/>
        <v>2652.833268892039</v>
      </c>
      <c r="O20" s="37">
        <f>'WEEKLY COMPETITIVE REPORT'!O20</f>
        <v>3</v>
      </c>
      <c r="P20" s="14">
        <f>'WEEKLY COMPETITIVE REPORT'!P20/Y4</f>
        <v>13451.475705632169</v>
      </c>
      <c r="Q20" s="14">
        <f>'WEEKLY COMPETITIVE REPORT'!Q20/Y4</f>
        <v>12857.32697512566</v>
      </c>
      <c r="R20" s="22">
        <f>'WEEKLY COMPETITIVE REPORT'!R20</f>
        <v>2256</v>
      </c>
      <c r="S20" s="22">
        <f>'WEEKLY COMPETITIVE REPORT'!S20</f>
        <v>2244</v>
      </c>
      <c r="T20" s="64">
        <f>'WEEKLY COMPETITIVE REPORT'!T20</f>
        <v>4.621090617481954</v>
      </c>
      <c r="U20" s="14">
        <f>'WEEKLY COMPETITIVE REPORT'!U20/Y4</f>
        <v>143259.44064956825</v>
      </c>
      <c r="V20" s="14">
        <f t="shared" si="1"/>
        <v>4483.825235210723</v>
      </c>
      <c r="W20" s="25">
        <f t="shared" si="2"/>
        <v>156710.9163552004</v>
      </c>
      <c r="X20" s="22">
        <f>'WEEKLY COMPETITIVE REPORT'!X20</f>
        <v>23152</v>
      </c>
      <c r="Y20" s="56">
        <f>'WEEKLY COMPETITIVE REPORT'!Y20</f>
        <v>25408</v>
      </c>
    </row>
    <row r="21" spans="1:25" ht="12.75">
      <c r="A21" s="50">
        <v>8</v>
      </c>
      <c r="B21" s="4">
        <f>'WEEKLY COMPETITIVE REPORT'!B21</f>
        <v>10</v>
      </c>
      <c r="C21" s="4" t="str">
        <f>'WEEKLY COMPETITIVE REPORT'!C21</f>
        <v>ALVIN AND THE CHIPMUNKS 3</v>
      </c>
      <c r="D21" s="4" t="str">
        <f>'WEEKLY COMPETITIVE REPORT'!D21</f>
        <v>ALVIN IN VEVERIČKI 3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9</v>
      </c>
      <c r="H21" s="37">
        <f>'WEEKLY COMPETITIVE REPORT'!H21</f>
        <v>13</v>
      </c>
      <c r="I21" s="14">
        <f>'WEEKLY COMPETITIVE REPORT'!I21/Y4</f>
        <v>3192.4217038278125</v>
      </c>
      <c r="J21" s="14">
        <f>'WEEKLY COMPETITIVE REPORT'!J21/Y4</f>
        <v>5513.5971130300295</v>
      </c>
      <c r="K21" s="22">
        <f>'WEEKLY COMPETITIVE REPORT'!K21</f>
        <v>601</v>
      </c>
      <c r="L21" s="22">
        <f>'WEEKLY COMPETITIVE REPORT'!L21</f>
        <v>1087</v>
      </c>
      <c r="M21" s="64">
        <f>'WEEKLY COMPETITIVE REPORT'!M21</f>
        <v>-42.09911173445535</v>
      </c>
      <c r="N21" s="14">
        <f aca="true" t="shared" si="3" ref="N21:N33">I21/H21</f>
        <v>245.5709002944471</v>
      </c>
      <c r="O21" s="37">
        <f>'WEEKLY COMPETITIVE REPORT'!O21</f>
        <v>13</v>
      </c>
      <c r="P21" s="14">
        <f>'WEEKLY COMPETITIVE REPORT'!P21/Y4</f>
        <v>8673.79816986725</v>
      </c>
      <c r="Q21" s="14">
        <f>'WEEKLY COMPETITIVE REPORT'!Q21/Y4</f>
        <v>6667.096275293207</v>
      </c>
      <c r="R21" s="22">
        <f>'WEEKLY COMPETITIVE REPORT'!R21</f>
        <v>1617</v>
      </c>
      <c r="S21" s="22">
        <f>'WEEKLY COMPETITIVE REPORT'!S21</f>
        <v>1339</v>
      </c>
      <c r="T21" s="64">
        <f>'WEEKLY COMPETITIVE REPORT'!T21</f>
        <v>30.098588826599666</v>
      </c>
      <c r="U21" s="14">
        <f>'WEEKLY COMPETITIVE REPORT'!U21/Y4</f>
        <v>408153.1125144993</v>
      </c>
      <c r="V21" s="14">
        <f aca="true" t="shared" si="4" ref="V21:V33">P21/O21</f>
        <v>667.2152438359424</v>
      </c>
      <c r="W21" s="25">
        <f aca="true" t="shared" si="5" ref="W21:W33">P21+U21</f>
        <v>416826.91068436654</v>
      </c>
      <c r="X21" s="22">
        <f>'WEEKLY COMPETITIVE REPORT'!X21</f>
        <v>73191</v>
      </c>
      <c r="Y21" s="56">
        <f>'WEEKLY COMPETITIVE REPORT'!Y21</f>
        <v>74808</v>
      </c>
    </row>
    <row r="22" spans="1:25" ht="12.75">
      <c r="A22" s="50">
        <v>9</v>
      </c>
      <c r="B22" s="4">
        <f>'WEEKLY COMPETITIVE REPORT'!B22</f>
        <v>4</v>
      </c>
      <c r="C22" s="4" t="str">
        <f>'WEEKLY COMPETITIVE REPORT'!C22</f>
        <v>LISTY DO M.</v>
      </c>
      <c r="D22" s="4" t="str">
        <f>'WEEKLY COMPETITIVE REPORT'!D22</f>
        <v>PISMA SV. NIKOLAJU</v>
      </c>
      <c r="E22" s="4" t="str">
        <f>'WEEKLY COMPETITIVE REPORT'!E22</f>
        <v>IND</v>
      </c>
      <c r="F22" s="4" t="str">
        <f>'WEEKLY COMPETITIVE REPORT'!F22</f>
        <v>FIVIA</v>
      </c>
      <c r="G22" s="37">
        <f>'WEEKLY COMPETITIVE REPORT'!G22</f>
        <v>10</v>
      </c>
      <c r="H22" s="37">
        <f>'WEEKLY COMPETITIVE REPORT'!H22</f>
        <v>11</v>
      </c>
      <c r="I22" s="14">
        <f>'WEEKLY COMPETITIVE REPORT'!I22/Y4</f>
        <v>5061.219229282124</v>
      </c>
      <c r="J22" s="14">
        <f>'WEEKLY COMPETITIVE REPORT'!J22/Y4</f>
        <v>8378.657043433432</v>
      </c>
      <c r="K22" s="22">
        <f>'WEEKLY COMPETITIVE REPORT'!K22</f>
        <v>790</v>
      </c>
      <c r="L22" s="22">
        <f>'WEEKLY COMPETITIVE REPORT'!L22</f>
        <v>1266</v>
      </c>
      <c r="M22" s="64">
        <f>'WEEKLY COMPETITIVE REPORT'!M22</f>
        <v>-39.59390862944162</v>
      </c>
      <c r="N22" s="14">
        <f t="shared" si="3"/>
        <v>460.11083902564764</v>
      </c>
      <c r="O22" s="37">
        <f>'WEEKLY COMPETITIVE REPORT'!O22</f>
        <v>11</v>
      </c>
      <c r="P22" s="14">
        <f>'WEEKLY COMPETITIVE REPORT'!P22/Y4</f>
        <v>8361.902306998325</v>
      </c>
      <c r="Q22" s="14">
        <f>'WEEKLY COMPETITIVE REPORT'!Q22/Y4</f>
        <v>13783.992782575073</v>
      </c>
      <c r="R22" s="22">
        <f>'WEEKLY COMPETITIVE REPORT'!R22</f>
        <v>1336</v>
      </c>
      <c r="S22" s="22">
        <f>'WEEKLY COMPETITIVE REPORT'!S22</f>
        <v>2277</v>
      </c>
      <c r="T22" s="64">
        <f>'WEEKLY COMPETITIVE REPORT'!T22</f>
        <v>-39.336138382421694</v>
      </c>
      <c r="U22" s="14">
        <f>'WEEKLY COMPETITIVE REPORT'!U22/Y4</f>
        <v>361662.58538471453</v>
      </c>
      <c r="V22" s="14">
        <f t="shared" si="4"/>
        <v>760.1729369998477</v>
      </c>
      <c r="W22" s="25">
        <f t="shared" si="5"/>
        <v>370024.48769171286</v>
      </c>
      <c r="X22" s="22">
        <f>'WEEKLY COMPETITIVE REPORT'!X22</f>
        <v>62696</v>
      </c>
      <c r="Y22" s="56">
        <f>'WEEKLY COMPETITIVE REPORT'!Y22</f>
        <v>64032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DANGEROUS METHOD</v>
      </c>
      <c r="D23" s="4" t="str">
        <f>'WEEKLY COMPETITIVE REPORT'!D23</f>
        <v>NEVARNA METODA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2</v>
      </c>
      <c r="H23" s="37">
        <f>'WEEKLY COMPETITIVE REPORT'!H23</f>
        <v>1</v>
      </c>
      <c r="I23" s="14">
        <f>'WEEKLY COMPETITIVE REPORT'!I23/Y4</f>
        <v>3759.5050908622243</v>
      </c>
      <c r="J23" s="14">
        <f>'WEEKLY COMPETITIVE REPORT'!J23/Y4</f>
        <v>4264.7248356747</v>
      </c>
      <c r="K23" s="22">
        <f>'WEEKLY COMPETITIVE REPORT'!K23</f>
        <v>618</v>
      </c>
      <c r="L23" s="22">
        <f>'WEEKLY COMPETITIVE REPORT'!L23</f>
        <v>693</v>
      </c>
      <c r="M23" s="64">
        <f>'WEEKLY COMPETITIVE REPORT'!M23</f>
        <v>-11.846479298881846</v>
      </c>
      <c r="N23" s="14">
        <f t="shared" si="3"/>
        <v>3759.5050908622243</v>
      </c>
      <c r="O23" s="37">
        <f>'WEEKLY COMPETITIVE REPORT'!O23</f>
        <v>1</v>
      </c>
      <c r="P23" s="14">
        <f>'WEEKLY COMPETITIVE REPORT'!P23/Y4</f>
        <v>7654.336899084933</v>
      </c>
      <c r="Q23" s="14">
        <f>'WEEKLY COMPETITIVE REPORT'!Q23/Y4</f>
        <v>6946.771491171542</v>
      </c>
      <c r="R23" s="22">
        <f>'WEEKLY COMPETITIVE REPORT'!R23</f>
        <v>1304</v>
      </c>
      <c r="S23" s="22">
        <f>'WEEKLY COMPETITIVE REPORT'!S23</f>
        <v>1163</v>
      </c>
      <c r="T23" s="64">
        <f>'WEEKLY COMPETITIVE REPORT'!T23</f>
        <v>10.185528756957325</v>
      </c>
      <c r="U23" s="14">
        <f>'WEEKLY COMPETITIVE REPORT'!U23/Y4</f>
        <v>16218.584869184173</v>
      </c>
      <c r="V23" s="14">
        <f t="shared" si="4"/>
        <v>7654.336899084933</v>
      </c>
      <c r="W23" s="25">
        <f t="shared" si="5"/>
        <v>23872.921768269105</v>
      </c>
      <c r="X23" s="22">
        <f>'WEEKLY COMPETITIVE REPORT'!X23</f>
        <v>2933</v>
      </c>
      <c r="Y23" s="56">
        <f>'WEEKLY COMPETITIVE REPORT'!Y23</f>
        <v>4237</v>
      </c>
    </row>
    <row r="24" spans="1:25" ht="12.75">
      <c r="A24" s="50">
        <v>11</v>
      </c>
      <c r="B24" s="4">
        <f>'WEEKLY COMPETITIVE REPORT'!B24</f>
        <v>6</v>
      </c>
      <c r="C24" s="4" t="str">
        <f>'WEEKLY COMPETITIVE REPORT'!C24</f>
        <v>WAR HORSE</v>
      </c>
      <c r="D24" s="4" t="str">
        <f>'WEEKLY COMPETITIVE REPORT'!D24</f>
        <v>GRIVASTI VOJAK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4</v>
      </c>
      <c r="H24" s="37">
        <f>'WEEKLY COMPETITIVE REPORT'!H24</f>
        <v>8</v>
      </c>
      <c r="I24" s="14">
        <f>'WEEKLY COMPETITIVE REPORT'!I24/Y4</f>
        <v>3273.6177342441033</v>
      </c>
      <c r="J24" s="14">
        <f>'WEEKLY COMPETITIVE REPORT'!J24/Y4</f>
        <v>5807.449413584224</v>
      </c>
      <c r="K24" s="22">
        <f>'WEEKLY COMPETITIVE REPORT'!K24</f>
        <v>491</v>
      </c>
      <c r="L24" s="22">
        <f>'WEEKLY COMPETITIVE REPORT'!L24</f>
        <v>853</v>
      </c>
      <c r="M24" s="64">
        <f>'WEEKLY COMPETITIVE REPORT'!M24</f>
        <v>-43.63071460275189</v>
      </c>
      <c r="N24" s="14">
        <f t="shared" si="3"/>
        <v>409.2022167805129</v>
      </c>
      <c r="O24" s="37">
        <f>'WEEKLY COMPETITIVE REPORT'!O24</f>
        <v>8</v>
      </c>
      <c r="P24" s="14">
        <f>'WEEKLY COMPETITIVE REPORT'!P24/Y4</f>
        <v>5512.308287150406</v>
      </c>
      <c r="Q24" s="14">
        <f>'WEEKLY COMPETITIVE REPORT'!Q24/Y4</f>
        <v>8288.439231859775</v>
      </c>
      <c r="R24" s="22">
        <f>'WEEKLY COMPETITIVE REPORT'!R24</f>
        <v>921</v>
      </c>
      <c r="S24" s="22">
        <f>'WEEKLY COMPETITIVE REPORT'!S24</f>
        <v>1307</v>
      </c>
      <c r="T24" s="64">
        <f>'WEEKLY COMPETITIVE REPORT'!T24</f>
        <v>-33.49401337272586</v>
      </c>
      <c r="U24" s="14">
        <f>'WEEKLY COMPETITIVE REPORT'!U24/Y4</f>
        <v>41592.98878721485</v>
      </c>
      <c r="V24" s="14">
        <f t="shared" si="4"/>
        <v>689.0385358938007</v>
      </c>
      <c r="W24" s="25">
        <f t="shared" si="5"/>
        <v>47105.297074365255</v>
      </c>
      <c r="X24" s="22">
        <f>'WEEKLY COMPETITIVE REPORT'!X24</f>
        <v>6690</v>
      </c>
      <c r="Y24" s="56">
        <f>'WEEKLY COMPETITIVE REPORT'!Y24</f>
        <v>7611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RUM DIARY</v>
      </c>
      <c r="D25" s="4" t="str">
        <f>'WEEKLY COMPETITIVE REPORT'!D25</f>
        <v>ZAPITI DNEVNIK</v>
      </c>
      <c r="E25" s="4" t="str">
        <f>'WEEKLY COMPETITIVE REPORT'!E25</f>
        <v>IND</v>
      </c>
      <c r="F25" s="4" t="str">
        <f>'WEEKLY COMPETITIVE REPORT'!F25</f>
        <v>FIVIA</v>
      </c>
      <c r="G25" s="37">
        <f>'WEEKLY COMPETITIVE REPORT'!G25</f>
        <v>3</v>
      </c>
      <c r="H25" s="37">
        <f>'WEEKLY COMPETITIVE REPORT'!H25</f>
        <v>4</v>
      </c>
      <c r="I25" s="14">
        <f>'WEEKLY COMPETITIVE REPORT'!I25/Y4</f>
        <v>2698.80139193195</v>
      </c>
      <c r="J25" s="14">
        <f>'WEEKLY COMPETITIVE REPORT'!J25/Y4</f>
        <v>3781.4151308158266</v>
      </c>
      <c r="K25" s="22">
        <f>'WEEKLY COMPETITIVE REPORT'!K25</f>
        <v>418</v>
      </c>
      <c r="L25" s="22">
        <f>'WEEKLY COMPETITIVE REPORT'!L25</f>
        <v>573</v>
      </c>
      <c r="M25" s="64">
        <f>'WEEKLY COMPETITIVE REPORT'!M25</f>
        <v>-28.629856850715754</v>
      </c>
      <c r="N25" s="14">
        <f t="shared" si="3"/>
        <v>674.7003479829875</v>
      </c>
      <c r="O25" s="37">
        <f>'WEEKLY COMPETITIVE REPORT'!O25</f>
        <v>4</v>
      </c>
      <c r="P25" s="14">
        <f>'WEEKLY COMPETITIVE REPORT'!P25/Y4</f>
        <v>4675.860291274648</v>
      </c>
      <c r="Q25" s="14">
        <f>'WEEKLY COMPETITIVE REPORT'!Q25/Y4</f>
        <v>6785.668256218584</v>
      </c>
      <c r="R25" s="22">
        <f>'WEEKLY COMPETITIVE REPORT'!R25</f>
        <v>811</v>
      </c>
      <c r="S25" s="22">
        <f>'WEEKLY COMPETITIVE REPORT'!S25</f>
        <v>1144</v>
      </c>
      <c r="T25" s="64">
        <f>'WEEKLY COMPETITIVE REPORT'!T25</f>
        <v>-31.092117758784426</v>
      </c>
      <c r="U25" s="14">
        <f>'WEEKLY COMPETITIVE REPORT'!U25/Y4</f>
        <v>21104.52377883748</v>
      </c>
      <c r="V25" s="14">
        <f t="shared" si="4"/>
        <v>1168.965072818662</v>
      </c>
      <c r="W25" s="25">
        <f t="shared" si="5"/>
        <v>25780.38407011213</v>
      </c>
      <c r="X25" s="22">
        <f>'WEEKLY COMPETITIVE REPORT'!X25</f>
        <v>3552</v>
      </c>
      <c r="Y25" s="56">
        <f>'WEEKLY COMPETITIVE REPORT'!Y25</f>
        <v>4363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CHRONICLE</v>
      </c>
      <c r="D26" s="4" t="str">
        <f>'WEEKLY COMPETITIVE REPORT'!D26</f>
        <v>KRONIKA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3</v>
      </c>
      <c r="H26" s="37">
        <f>'WEEKLY COMPETITIVE REPORT'!H26</f>
        <v>5</v>
      </c>
      <c r="I26" s="14">
        <f>'WEEKLY COMPETITIVE REPORT'!I26/Y4</f>
        <v>1680.6289470292563</v>
      </c>
      <c r="J26" s="14">
        <f>'WEEKLY COMPETITIVE REPORT'!J26/Y4</f>
        <v>3269.7512566052324</v>
      </c>
      <c r="K26" s="22">
        <f>'WEEKLY COMPETITIVE REPORT'!K26</f>
        <v>254</v>
      </c>
      <c r="L26" s="22">
        <f>'WEEKLY COMPETITIVE REPORT'!L26</f>
        <v>493</v>
      </c>
      <c r="M26" s="64">
        <f>'WEEKLY COMPETITIVE REPORT'!M26</f>
        <v>-48.600709499408744</v>
      </c>
      <c r="N26" s="14">
        <f t="shared" si="3"/>
        <v>336.12578940585126</v>
      </c>
      <c r="O26" s="37">
        <f>'WEEKLY COMPETITIVE REPORT'!O26</f>
        <v>5</v>
      </c>
      <c r="P26" s="14">
        <f>'WEEKLY COMPETITIVE REPORT'!P26/Y4</f>
        <v>3542.982343085449</v>
      </c>
      <c r="Q26" s="14">
        <f>'WEEKLY COMPETITIVE REPORT'!Q26/Y4</f>
        <v>5636.035571594277</v>
      </c>
      <c r="R26" s="22">
        <f>'WEEKLY COMPETITIVE REPORT'!R26</f>
        <v>612</v>
      </c>
      <c r="S26" s="22">
        <f>'WEEKLY COMPETITIVE REPORT'!S26</f>
        <v>946</v>
      </c>
      <c r="T26" s="64">
        <f>'WEEKLY COMPETITIVE REPORT'!T26</f>
        <v>-37.136976903727415</v>
      </c>
      <c r="U26" s="14">
        <f>'WEEKLY COMPETITIVE REPORT'!U26/Y4</f>
        <v>18922.541564634615</v>
      </c>
      <c r="V26" s="14">
        <f t="shared" si="4"/>
        <v>708.5964686170898</v>
      </c>
      <c r="W26" s="25">
        <f t="shared" si="5"/>
        <v>22465.523907720064</v>
      </c>
      <c r="X26" s="22">
        <f>'WEEKLY COMPETITIVE REPORT'!X26</f>
        <v>3202</v>
      </c>
      <c r="Y26" s="56">
        <f>'WEEKLY COMPETITIVE REPORT'!Y26</f>
        <v>3814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SHERLOCK HOLMES 2</v>
      </c>
      <c r="D27" s="4" t="str">
        <f>'WEEKLY COMPETITIVE REPORT'!D27</f>
        <v>SHERLOCK HOLMES: IGRA SENC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9</v>
      </c>
      <c r="H27" s="37">
        <f>'WEEKLY COMPETITIVE REPORT'!H27</f>
        <v>10</v>
      </c>
      <c r="I27" s="14">
        <f>'WEEKLY COMPETITIVE REPORT'!I27/Y4</f>
        <v>1930.6611676762468</v>
      </c>
      <c r="J27" s="14">
        <f>'WEEKLY COMPETITIVE REPORT'!J27/Y17</f>
        <v>0.585336048879837</v>
      </c>
      <c r="K27" s="22">
        <f>'WEEKLY COMPETITIVE REPORT'!K27</f>
        <v>300</v>
      </c>
      <c r="L27" s="22">
        <f>'WEEKLY COMPETITIVE REPORT'!L27</f>
        <v>652</v>
      </c>
      <c r="M27" s="64">
        <f>'WEEKLY COMPETITIVE REPORT'!M27</f>
        <v>-47.87752261656229</v>
      </c>
      <c r="N27" s="14">
        <f t="shared" si="3"/>
        <v>193.0661167676247</v>
      </c>
      <c r="O27" s="37">
        <f>'WEEKLY COMPETITIVE REPORT'!O27</f>
        <v>10</v>
      </c>
      <c r="P27" s="14">
        <f>'WEEKLY COMPETITIVE REPORT'!P27/Y4</f>
        <v>3335.4813764660394</v>
      </c>
      <c r="Q27" s="14">
        <f>'WEEKLY COMPETITIVE REPORT'!Q27/Y17</f>
        <v>0.8478615071283095</v>
      </c>
      <c r="R27" s="22">
        <f>'WEEKLY COMPETITIVE REPORT'!R27</f>
        <v>550</v>
      </c>
      <c r="S27" s="22">
        <f>'WEEKLY COMPETITIVE REPORT'!S27</f>
        <v>951</v>
      </c>
      <c r="T27" s="64">
        <f>'WEEKLY COMPETITIVE REPORT'!T27</f>
        <v>-37.83329329810233</v>
      </c>
      <c r="U27" s="14">
        <f>'WEEKLY COMPETITIVE REPORT'!U27/Y17</f>
        <v>37.161099796334014</v>
      </c>
      <c r="V27" s="14">
        <f t="shared" si="4"/>
        <v>333.54813764660395</v>
      </c>
      <c r="W27" s="25">
        <f t="shared" si="5"/>
        <v>3372.6424762623733</v>
      </c>
      <c r="X27" s="22">
        <f>'WEEKLY COMPETITIVE REPORT'!X27</f>
        <v>38463</v>
      </c>
      <c r="Y27" s="56">
        <f>'WEEKLY COMPETITIVE REPORT'!Y27</f>
        <v>39013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HAYWIRE</v>
      </c>
      <c r="D28" s="4" t="str">
        <f>'WEEKLY COMPETITIVE REPORT'!D28</f>
        <v>IZDANA</v>
      </c>
      <c r="E28" s="4" t="str">
        <f>'WEEKLY COMPETITIVE REPORT'!E28</f>
        <v>IND</v>
      </c>
      <c r="F28" s="4" t="str">
        <f>'WEEKLY COMPETITIVE REPORT'!F28</f>
        <v>Karantanija</v>
      </c>
      <c r="G28" s="37">
        <f>'WEEKLY COMPETITIVE REPORT'!G28</f>
        <v>3</v>
      </c>
      <c r="H28" s="37">
        <f>'WEEKLY COMPETITIVE REPORT'!H28</f>
        <v>3</v>
      </c>
      <c r="I28" s="14">
        <f>'WEEKLY COMPETITIVE REPORT'!I28/Y4</f>
        <v>1899.729346565279</v>
      </c>
      <c r="J28" s="14">
        <f>'WEEKLY COMPETITIVE REPORT'!J28/Y17</f>
        <v>0.6808553971486762</v>
      </c>
      <c r="K28" s="22">
        <f>'WEEKLY COMPETITIVE REPORT'!K28</f>
        <v>286</v>
      </c>
      <c r="L28" s="22">
        <f>'WEEKLY COMPETITIVE REPORT'!L28</f>
        <v>644</v>
      </c>
      <c r="M28" s="64">
        <f>'WEEKLY COMPETITIVE REPORT'!M28</f>
        <v>-55.90786718516303</v>
      </c>
      <c r="N28" s="14">
        <f t="shared" si="3"/>
        <v>633.2431155217597</v>
      </c>
      <c r="O28" s="37">
        <f>'WEEKLY COMPETITIVE REPORT'!O28</f>
        <v>3</v>
      </c>
      <c r="P28" s="14">
        <f>'WEEKLY COMPETITIVE REPORT'!P28/Y4</f>
        <v>3127.9804098466298</v>
      </c>
      <c r="Q28" s="14">
        <f>'WEEKLY COMPETITIVE REPORT'!Q28/Y17</f>
        <v>1.030142566191446</v>
      </c>
      <c r="R28" s="22">
        <f>'WEEKLY COMPETITIVE REPORT'!R28</f>
        <v>511</v>
      </c>
      <c r="S28" s="22">
        <f>'WEEKLY COMPETITIVE REPORT'!S28</f>
        <v>1098</v>
      </c>
      <c r="T28" s="64">
        <f>'WEEKLY COMPETITIVE REPORT'!T28</f>
        <v>-52.01660735468565</v>
      </c>
      <c r="U28" s="14">
        <f>'WEEKLY COMPETITIVE REPORT'!U28/Y17</f>
        <v>3.285539714867617</v>
      </c>
      <c r="V28" s="14">
        <f t="shared" si="4"/>
        <v>1042.6601366155433</v>
      </c>
      <c r="W28" s="25">
        <f t="shared" si="5"/>
        <v>3131.2659495614976</v>
      </c>
      <c r="X28" s="22">
        <f>'WEEKLY COMPETITIVE REPORT'!X28</f>
        <v>3407</v>
      </c>
      <c r="Y28" s="56">
        <f>'WEEKLY COMPETITIVE REPORT'!Y28</f>
        <v>3918</v>
      </c>
    </row>
    <row r="29" spans="1:25" ht="12.75">
      <c r="A29" s="50">
        <v>16</v>
      </c>
      <c r="B29" s="4">
        <f>'WEEKLY COMPETITIVE REPORT'!B29</f>
        <v>18</v>
      </c>
      <c r="C29" s="4" t="str">
        <f>'WEEKLY COMPETITIVE REPORT'!C29</f>
        <v>THE IDES OF MARCH</v>
      </c>
      <c r="D29" s="4" t="str">
        <f>'WEEKLY COMPETITIVE REPORT'!D29</f>
        <v>MARČEVE IDE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4</v>
      </c>
      <c r="H29" s="37">
        <f>'WEEKLY COMPETITIVE REPORT'!H29</f>
        <v>2</v>
      </c>
      <c r="I29" s="14">
        <f>'WEEKLY COMPETITIVE REPORT'!I29/Y4</f>
        <v>1645.8306482794173</v>
      </c>
      <c r="J29" s="14">
        <f>'WEEKLY COMPETITIVE REPORT'!J29/Y17</f>
        <v>0.33564154786150713</v>
      </c>
      <c r="K29" s="22">
        <f>'WEEKLY COMPETITIVE REPORT'!K29</f>
        <v>244</v>
      </c>
      <c r="L29" s="22">
        <f>'WEEKLY COMPETITIVE REPORT'!L29</f>
        <v>315</v>
      </c>
      <c r="M29" s="64">
        <f>'WEEKLY COMPETITIVE REPORT'!M29</f>
        <v>-22.512135922330103</v>
      </c>
      <c r="N29" s="14">
        <f t="shared" si="3"/>
        <v>822.9153241397087</v>
      </c>
      <c r="O29" s="37">
        <f>'WEEKLY COMPETITIVE REPORT'!O29</f>
        <v>2</v>
      </c>
      <c r="P29" s="14">
        <f>'WEEKLY COMPETITIVE REPORT'!P29/Y4</f>
        <v>2765.8203376723804</v>
      </c>
      <c r="Q29" s="14">
        <f>'WEEKLY COMPETITIVE REPORT'!Q29/Y17</f>
        <v>0.47881873727087576</v>
      </c>
      <c r="R29" s="22">
        <f>'WEEKLY COMPETITIVE REPORT'!R29</f>
        <v>441</v>
      </c>
      <c r="S29" s="22">
        <f>'WEEKLY COMPETITIVE REPORT'!S29</f>
        <v>490</v>
      </c>
      <c r="T29" s="64">
        <f>'WEEKLY COMPETITIVE REPORT'!T29</f>
        <v>-8.719693747341566</v>
      </c>
      <c r="U29" s="14">
        <f>'WEEKLY COMPETITIVE REPORT'!U29/Y4</f>
        <v>17329.55277741977</v>
      </c>
      <c r="V29" s="14">
        <f t="shared" si="4"/>
        <v>1382.9101688361902</v>
      </c>
      <c r="W29" s="25">
        <f t="shared" si="5"/>
        <v>20095.37311509215</v>
      </c>
      <c r="X29" s="22">
        <f>'WEEKLY COMPETITIVE REPORT'!X29</f>
        <v>2803</v>
      </c>
      <c r="Y29" s="56">
        <f>'WEEKLY COMPETITIVE REPORT'!Y29</f>
        <v>3244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CONTRABAND</v>
      </c>
      <c r="D30" s="4" t="str">
        <f>'WEEKLY COMPETITIVE REPORT'!D30</f>
        <v>TIHOTAPCI</v>
      </c>
      <c r="E30" s="4" t="str">
        <f>'WEEKLY COMPETITIVE REPORT'!E30</f>
        <v>UNI</v>
      </c>
      <c r="F30" s="4" t="str">
        <f>'WEEKLY COMPETITIVE REPORT'!F30</f>
        <v>Karantanija</v>
      </c>
      <c r="G30" s="37">
        <f>'WEEKLY COMPETITIVE REPORT'!G30</f>
        <v>6</v>
      </c>
      <c r="H30" s="37">
        <f>'WEEKLY COMPETITIVE REPORT'!H30</f>
        <v>6</v>
      </c>
      <c r="I30" s="14">
        <f>'WEEKLY COMPETITIVE REPORT'!I30/Y4</f>
        <v>1694.8060317051165</v>
      </c>
      <c r="J30" s="14">
        <f>'WEEKLY COMPETITIVE REPORT'!J30/Y17</f>
        <v>0.4340122199592668</v>
      </c>
      <c r="K30" s="22">
        <f>'WEEKLY COMPETITIVE REPORT'!K30</f>
        <v>304</v>
      </c>
      <c r="L30" s="22">
        <f>'WEEKLY COMPETITIVE REPORT'!L30</f>
        <v>428</v>
      </c>
      <c r="M30" s="64">
        <f>'WEEKLY COMPETITIVE REPORT'!M30</f>
        <v>-38.29188174565932</v>
      </c>
      <c r="N30" s="14">
        <f t="shared" si="3"/>
        <v>282.4676719508528</v>
      </c>
      <c r="O30" s="37">
        <f>'WEEKLY COMPETITIVE REPORT'!O30</f>
        <v>6</v>
      </c>
      <c r="P30" s="14">
        <f>'WEEKLY COMPETITIVE REPORT'!P30/Y4</f>
        <v>2736.177342441036</v>
      </c>
      <c r="Q30" s="14">
        <f>'WEEKLY COMPETITIVE REPORT'!Q30/Y17</f>
        <v>0.7281059063136456</v>
      </c>
      <c r="R30" s="22">
        <f>'WEEKLY COMPETITIVE REPORT'!R30</f>
        <v>529</v>
      </c>
      <c r="S30" s="22">
        <f>'WEEKLY COMPETITIVE REPORT'!S30</f>
        <v>827</v>
      </c>
      <c r="T30" s="64">
        <f>'WEEKLY COMPETITIVE REPORT'!T30</f>
        <v>-40.61538461538462</v>
      </c>
      <c r="U30" s="14">
        <f>'WEEKLY COMPETITIVE REPORT'!U30/Y4</f>
        <v>66771.49117154272</v>
      </c>
      <c r="V30" s="14">
        <f t="shared" si="4"/>
        <v>456.02955707350606</v>
      </c>
      <c r="W30" s="25">
        <f t="shared" si="5"/>
        <v>69507.66851398375</v>
      </c>
      <c r="X30" s="22">
        <f>'WEEKLY COMPETITIVE REPORT'!X30</f>
        <v>11394</v>
      </c>
      <c r="Y30" s="56">
        <f>'WEEKLY COMPETITIVE REPORT'!Y30</f>
        <v>11923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THE INBETWEENERS MOVIE</v>
      </c>
      <c r="D31" s="4" t="str">
        <f>'WEEKLY COMPETITIVE REPORT'!D31</f>
        <v>ANGLEŠKA PITA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6</v>
      </c>
      <c r="H31" s="37">
        <f>'WEEKLY COMPETITIVE REPORT'!H31</f>
        <v>6</v>
      </c>
      <c r="I31" s="14">
        <f>'WEEKLY COMPETITIVE REPORT'!I31/Y4</f>
        <v>1049.1042660136616</v>
      </c>
      <c r="J31" s="14">
        <f>'WEEKLY COMPETITIVE REPORT'!J31/Y17</f>
        <v>0.195112016293279</v>
      </c>
      <c r="K31" s="22">
        <f>'WEEKLY COMPETITIVE REPORT'!K31</f>
        <v>167</v>
      </c>
      <c r="L31" s="22">
        <f>'WEEKLY COMPETITIVE REPORT'!L31</f>
        <v>196</v>
      </c>
      <c r="M31" s="64">
        <f>'WEEKLY COMPETITIVE REPORT'!M31</f>
        <v>-15.031315240083515</v>
      </c>
      <c r="N31" s="14">
        <f t="shared" si="3"/>
        <v>174.85071100227694</v>
      </c>
      <c r="O31" s="37">
        <f>'WEEKLY COMPETITIVE REPORT'!O31</f>
        <v>6</v>
      </c>
      <c r="P31" s="14">
        <f>'WEEKLY COMPETITIVE REPORT'!P31/Y4</f>
        <v>2462.9462559608196</v>
      </c>
      <c r="Q31" s="14">
        <f>'WEEKLY COMPETITIVE REPORT'!Q31/Y17</f>
        <v>0.4938900203665988</v>
      </c>
      <c r="R31" s="22">
        <f>'WEEKLY COMPETITIVE REPORT'!R31</f>
        <v>441</v>
      </c>
      <c r="S31" s="22">
        <f>'WEEKLY COMPETITIVE REPORT'!S31</f>
        <v>593</v>
      </c>
      <c r="T31" s="64">
        <f>'WEEKLY COMPETITIVE REPORT'!T31</f>
        <v>-21.195876288659804</v>
      </c>
      <c r="U31" s="14">
        <f>'WEEKLY COMPETITIVE REPORT'!U31/Y4</f>
        <v>51171.54272457791</v>
      </c>
      <c r="V31" s="14">
        <f t="shared" si="4"/>
        <v>410.4910426601366</v>
      </c>
      <c r="W31" s="25">
        <f t="shared" si="5"/>
        <v>53634.48898053873</v>
      </c>
      <c r="X31" s="22">
        <f>'WEEKLY COMPETITIVE REPORT'!X31</f>
        <v>8638</v>
      </c>
      <c r="Y31" s="56">
        <f>'WEEKLY COMPETITIVE REPORT'!Y31</f>
        <v>9079</v>
      </c>
    </row>
    <row r="32" spans="1:25" ht="12.75">
      <c r="A32" s="50">
        <v>19</v>
      </c>
      <c r="B32" s="4">
        <f>'WEEKLY COMPETITIVE REPORT'!B32</f>
        <v>7</v>
      </c>
      <c r="C32" s="4" t="str">
        <f>'WEEKLY COMPETITIVE REPORT'!C32</f>
        <v>IZLET - A TRIP</v>
      </c>
      <c r="D32" s="4" t="str">
        <f>'WEEKLY COMPETITIVE REPORT'!D32</f>
        <v>IZLET</v>
      </c>
      <c r="E32" s="4" t="str">
        <f>'WEEKLY COMPETITIVE REPORT'!E32</f>
        <v>DOM</v>
      </c>
      <c r="F32" s="4" t="str">
        <f>'WEEKLY COMPETITIVE REPORT'!F32</f>
        <v>CF</v>
      </c>
      <c r="G32" s="37">
        <f>'WEEKLY COMPETITIVE REPORT'!G32</f>
        <v>5</v>
      </c>
      <c r="H32" s="37">
        <f>'WEEKLY COMPETITIVE REPORT'!H32</f>
        <v>6</v>
      </c>
      <c r="I32" s="14">
        <f>'WEEKLY COMPETITIVE REPORT'!I32/Y4</f>
        <v>1096.790823559737</v>
      </c>
      <c r="J32" s="14">
        <f>'WEEKLY COMPETITIVE REPORT'!J32/Y17</f>
        <v>0.5464358452138492</v>
      </c>
      <c r="K32" s="22">
        <f>'WEEKLY COMPETITIVE REPORT'!K32</f>
        <v>170</v>
      </c>
      <c r="L32" s="22">
        <f>'WEEKLY COMPETITIVE REPORT'!L32</f>
        <v>584</v>
      </c>
      <c r="M32" s="64">
        <f>'WEEKLY COMPETITIVE REPORT'!M32</f>
        <v>-68.28177413343272</v>
      </c>
      <c r="N32" s="14">
        <f t="shared" si="3"/>
        <v>182.7984705932895</v>
      </c>
      <c r="O32" s="37">
        <f>'WEEKLY COMPETITIVE REPORT'!O32</f>
        <v>6</v>
      </c>
      <c r="P32" s="14">
        <f>'WEEKLY COMPETITIVE REPORT'!P32/Y4</f>
        <v>2327.619538600335</v>
      </c>
      <c r="Q32" s="14">
        <f>'WEEKLY COMPETITIVE REPORT'!Q32/Y17</f>
        <v>1.284725050916497</v>
      </c>
      <c r="R32" s="22">
        <f>'WEEKLY COMPETITIVE REPORT'!R32</f>
        <v>411</v>
      </c>
      <c r="S32" s="22">
        <f>'WEEKLY COMPETITIVE REPORT'!S32</f>
        <v>1600</v>
      </c>
      <c r="T32" s="64">
        <f>'WEEKLY COMPETITIVE REPORT'!T32</f>
        <v>-71.36968928344959</v>
      </c>
      <c r="U32" s="14">
        <f>'WEEKLY COMPETITIVE REPORT'!U32/Y4</f>
        <v>45920.866090991105</v>
      </c>
      <c r="V32" s="14">
        <f t="shared" si="4"/>
        <v>387.93658976672253</v>
      </c>
      <c r="W32" s="25">
        <f t="shared" si="5"/>
        <v>48248.48562959144</v>
      </c>
      <c r="X32" s="22">
        <f>'WEEKLY COMPETITIVE REPORT'!X32</f>
        <v>8911</v>
      </c>
      <c r="Y32" s="56">
        <f>'WEEKLY COMPETITIVE REPORT'!Y32</f>
        <v>9322</v>
      </c>
    </row>
    <row r="33" spans="1:25" ht="13.5" thickBot="1">
      <c r="A33" s="50">
        <v>20</v>
      </c>
      <c r="B33" s="4">
        <f>'WEEKLY COMPETITIVE REPORT'!B33</f>
        <v>20</v>
      </c>
      <c r="C33" s="4" t="str">
        <f>'WEEKLY COMPETITIVE REPORT'!C33</f>
        <v>TRAKTOR, LJUBEZEN IN ROCK'N'ROLL</v>
      </c>
      <c r="D33" s="4" t="str">
        <f>'WEEKLY COMPETITIVE REPORT'!D33</f>
        <v>TRAKTOR, LJUBEZEN IN ROCK'N'ROLL</v>
      </c>
      <c r="E33" s="4" t="str">
        <f>'WEEKLY COMPETITIVE REPORT'!E33</f>
        <v>IND</v>
      </c>
      <c r="F33" s="4" t="str">
        <f>'WEEKLY COMPETITIVE REPORT'!F33</f>
        <v>KZC</v>
      </c>
      <c r="G33" s="37">
        <f>'WEEKLY COMPETITIVE REPORT'!G33</f>
        <v>12</v>
      </c>
      <c r="H33" s="37">
        <f>'WEEKLY COMPETITIVE REPORT'!H33</f>
        <v>12</v>
      </c>
      <c r="I33" s="14">
        <f>'WEEKLY COMPETITIVE REPORT'!I33/Y4</f>
        <v>1221.8069338832324</v>
      </c>
      <c r="J33" s="14">
        <f>'WEEKLY COMPETITIVE REPORT'!J33/Y17</f>
        <v>0.30081466395112016</v>
      </c>
      <c r="K33" s="22">
        <f>'WEEKLY COMPETITIVE REPORT'!K33</f>
        <v>223</v>
      </c>
      <c r="L33" s="22">
        <f>'WEEKLY COMPETITIVE REPORT'!L33</f>
        <v>313</v>
      </c>
      <c r="M33" s="64">
        <f>'WEEKLY COMPETITIVE REPORT'!M33</f>
        <v>-35.81584292484766</v>
      </c>
      <c r="N33" s="14">
        <f t="shared" si="3"/>
        <v>101.81724449026937</v>
      </c>
      <c r="O33" s="37">
        <f>'WEEKLY COMPETITIVE REPORT'!O33</f>
        <v>12</v>
      </c>
      <c r="P33" s="14">
        <f>'WEEKLY COMPETITIVE REPORT'!P33/Y4</f>
        <v>1935.8164711947416</v>
      </c>
      <c r="Q33" s="14">
        <f>'WEEKLY COMPETITIVE REPORT'!Q33/Y17</f>
        <v>0.44582484725050914</v>
      </c>
      <c r="R33" s="22">
        <f>'WEEKLY COMPETITIVE REPORT'!R33</f>
        <v>365</v>
      </c>
      <c r="S33" s="22">
        <f>'WEEKLY COMPETITIVE REPORT'!S33</f>
        <v>504</v>
      </c>
      <c r="T33" s="64">
        <f>'WEEKLY COMPETITIVE REPORT'!T33</f>
        <v>-31.384193695751478</v>
      </c>
      <c r="U33" s="14">
        <f>'WEEKLY COMPETITIVE REPORT'!U33/Y4</f>
        <v>252178.11573656398</v>
      </c>
      <c r="V33" s="14">
        <f t="shared" si="4"/>
        <v>161.31803926622845</v>
      </c>
      <c r="W33" s="25">
        <f t="shared" si="5"/>
        <v>254113.9322077587</v>
      </c>
      <c r="X33" s="22">
        <f>'WEEKLY COMPETITIVE REPORT'!X33</f>
        <v>45731</v>
      </c>
      <c r="Y33" s="56">
        <f>'WEEKLY COMPETITIVE REPORT'!Y33</f>
        <v>46096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158</v>
      </c>
      <c r="I34" s="32">
        <f>SUM(I14:I33)</f>
        <v>145950.50908622248</v>
      </c>
      <c r="J34" s="31">
        <f>SUM(J14:J33)</f>
        <v>124575.83242864408</v>
      </c>
      <c r="K34" s="31">
        <f>SUM(K14:K33)</f>
        <v>22103</v>
      </c>
      <c r="L34" s="31">
        <f>SUM(L14:L33)</f>
        <v>22193</v>
      </c>
      <c r="M34" s="64">
        <f>'WEEKLY COMPETITIVE REPORT'!M34</f>
        <v>-51.38533527947111</v>
      </c>
      <c r="N34" s="32">
        <f>I34/H34</f>
        <v>923.7373992798891</v>
      </c>
      <c r="O34" s="40">
        <f>'WEEKLY COMPETITIVE REPORT'!O34</f>
        <v>158</v>
      </c>
      <c r="P34" s="31">
        <f>SUM(P14:P33)</f>
        <v>299622.3740172702</v>
      </c>
      <c r="Q34" s="31">
        <f>SUM(Q14:Q33)</f>
        <v>186772.93406253922</v>
      </c>
      <c r="R34" s="31">
        <f>SUM(R14:R33)</f>
        <v>50469</v>
      </c>
      <c r="S34" s="31">
        <f>SUM(S14:S33)</f>
        <v>37634</v>
      </c>
      <c r="T34" s="65">
        <f>P34/Q34-100%</f>
        <v>0.6042066026383908</v>
      </c>
      <c r="U34" s="31">
        <f>SUM(U14:U33)</f>
        <v>1946180.413130038</v>
      </c>
      <c r="V34" s="32">
        <f>P34/O34</f>
        <v>1896.3441393498115</v>
      </c>
      <c r="W34" s="31">
        <f>SUM(W14:W33)</f>
        <v>2245802.787147308</v>
      </c>
      <c r="X34" s="31">
        <f>SUM(X14:X33)</f>
        <v>376888</v>
      </c>
      <c r="Y34" s="35">
        <f>SUM(Y14:Y33)</f>
        <v>427357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2012-02-23T12:01:31Z</dcterms:modified>
  <cp:category/>
  <cp:version/>
  <cp:contentType/>
  <cp:contentStatus/>
</cp:coreProperties>
</file>