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840" windowWidth="19440" windowHeight="6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<sst xmlns="http://schemas.openxmlformats.org/spreadsheetml/2006/main" count="263" uniqueCount="95">
  <si>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</si>
  <si>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</si>
  <si>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</si>
  <si>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</si>
  <si>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</si>
  <si>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</si>
  <si>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</si>
  <si>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</si>
  <si>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</si>
  <si>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</si>
  <si>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</si>
  <si>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</si>
  <si>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</si>
  <si>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</si>
  <si>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</si>
  <si>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</si>
  <si>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</si>
  <si>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</si>
  <si>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</si>
  <si>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</si>
  <si>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</si>
  <si>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</si>
  <si>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</si>
  <si>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</si>
  <si>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</si>
  <si>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</si>
  <si>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</si>
  <si>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</si>
  <si>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</si>
  <si>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</si>
  <si>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</si>
  <si>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</si>
  <si>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</si>
  <si>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</si>
  <si>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</si>
  <si>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</si>
  <si>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</si>
  <si>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</si>
  <si>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</si>
  <si>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</si>
  <si>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</si>
  <si>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</si>
  <si>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</si>
  <si>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</si>
  <si>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</si>
  <si>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</si>
  <si>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</si>
  <si>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</si>
  <si>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New</t>
  </si>
  <si>
    <t>CF</t>
  </si>
  <si>
    <t>IND</t>
  </si>
  <si>
    <t>Cinemania</t>
  </si>
  <si>
    <t>FOX</t>
  </si>
  <si>
    <t>FIVIA</t>
  </si>
  <si>
    <t>ALVIN AND THE CHIPMUNKS 3</t>
  </si>
  <si>
    <t>ALVIN IN VEVERIČKI 3</t>
  </si>
  <si>
    <t>PARADA</t>
  </si>
  <si>
    <t>JOURNEY 2: THE MYSTERIOUS ISLAND</t>
  </si>
  <si>
    <t>POTOVANJE V SREDIŠČE ZEMLJE 2: SKRIVNOSTNI OTOK</t>
  </si>
  <si>
    <t>SAFE HOUSE</t>
  </si>
  <si>
    <t>VARNA HIŠA</t>
  </si>
  <si>
    <t>THIS MEANS WAR</t>
  </si>
  <si>
    <t>TO JE VOJNA!</t>
  </si>
  <si>
    <t>IRON LADY</t>
  </si>
  <si>
    <t>ŽELEZNA LADY</t>
  </si>
  <si>
    <t>JOHN CARTER</t>
  </si>
  <si>
    <t>BVI</t>
  </si>
  <si>
    <t>CENEX</t>
  </si>
  <si>
    <t>SHAME</t>
  </si>
  <si>
    <t>SRAMOTA</t>
  </si>
  <si>
    <t>ARTIST</t>
  </si>
  <si>
    <t>UMETNIK</t>
  </si>
  <si>
    <t>WE BOUGHT A ZOO</t>
  </si>
  <si>
    <t>KUPILI SMO ŽIVALSKI VRT</t>
  </si>
  <si>
    <t>THE WOMAN IN BLACK</t>
  </si>
  <si>
    <t>ŽENSKA V ČRNEM</t>
  </si>
  <si>
    <t>TINKER TAILOR SOLDIER SPY</t>
  </si>
  <si>
    <t>KOTLAR, KROJAČ, VOJAK, VOHUN</t>
  </si>
  <si>
    <t>ONE FOR THE MONEY</t>
  </si>
  <si>
    <t>VSE ZA DENAR</t>
  </si>
  <si>
    <t>WANDERLUST</t>
  </si>
  <si>
    <t>ODKLOP</t>
  </si>
  <si>
    <t>HUNGER GAMES</t>
  </si>
  <si>
    <t>IGRE LAKOTE: ARENA SMRTI</t>
  </si>
  <si>
    <t>CARNAGE</t>
  </si>
  <si>
    <t>MASAKER</t>
  </si>
  <si>
    <t>29 - Mar</t>
  </si>
  <si>
    <t>30 - Mar</t>
  </si>
  <si>
    <t>01 - Apr</t>
  </si>
  <si>
    <t>04 - Apr</t>
  </si>
  <si>
    <t>WE NEED TO TALK ABOUT KEVIN</t>
  </si>
  <si>
    <t>MORAMO SE POGOVORITI O KEVINU</t>
  </si>
  <si>
    <t>LORAX</t>
  </si>
  <si>
    <t>WRATH OF THE TITANS</t>
  </si>
  <si>
    <t>BES TITANOV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</si>
</sst>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W31" sqref="W3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87</v>
      </c>
      <c r="L4" s="20"/>
      <c r="M4" s="82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86</v>
      </c>
      <c r="L5" s="7"/>
      <c r="M5" s="83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41004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4" t="s">
        <v>93</v>
      </c>
      <c r="D14" s="4" t="s">
        <v>94</v>
      </c>
      <c r="E14" s="15" t="s">
        <v>46</v>
      </c>
      <c r="F14" s="15" t="s">
        <v>42</v>
      </c>
      <c r="G14" s="37">
        <v>1</v>
      </c>
      <c r="H14" s="37">
        <v>14</v>
      </c>
      <c r="I14" s="14">
        <v>25440</v>
      </c>
      <c r="J14" s="14"/>
      <c r="K14" s="14">
        <v>4536</v>
      </c>
      <c r="L14" s="14"/>
      <c r="M14" s="64"/>
      <c r="N14" s="14">
        <f aca="true" t="shared" si="0" ref="N14:N32">I14/H14</f>
        <v>1817.142857142857</v>
      </c>
      <c r="O14" s="73">
        <v>14</v>
      </c>
      <c r="P14" s="22">
        <v>35728</v>
      </c>
      <c r="Q14" s="22"/>
      <c r="R14" s="22">
        <v>6924</v>
      </c>
      <c r="S14" s="22"/>
      <c r="T14" s="64"/>
      <c r="U14" s="75">
        <v>1148</v>
      </c>
      <c r="V14" s="14">
        <f aca="true" t="shared" si="1" ref="V14:V32">P14/O14</f>
        <v>2552</v>
      </c>
      <c r="W14" s="75">
        <f aca="true" t="shared" si="2" ref="W14:W32">SUM(U14,P14)</f>
        <v>36876</v>
      </c>
      <c r="X14" s="75">
        <v>177</v>
      </c>
      <c r="Y14" s="76">
        <f aca="true" t="shared" si="3" ref="Y14:Y32">SUM(X14,R14)</f>
        <v>7101</v>
      </c>
    </row>
    <row r="15" spans="1:25" ht="12.75">
      <c r="A15" s="72">
        <v>2</v>
      </c>
      <c r="B15" s="72" t="s">
        <v>48</v>
      </c>
      <c r="C15" s="4" t="s">
        <v>92</v>
      </c>
      <c r="D15" s="4" t="s">
        <v>92</v>
      </c>
      <c r="E15" s="15" t="s">
        <v>47</v>
      </c>
      <c r="F15" s="15" t="s">
        <v>36</v>
      </c>
      <c r="G15" s="37">
        <v>1</v>
      </c>
      <c r="H15" s="37">
        <v>14</v>
      </c>
      <c r="I15" s="22">
        <v>23843</v>
      </c>
      <c r="J15" s="22"/>
      <c r="K15" s="92">
        <v>4808</v>
      </c>
      <c r="L15" s="92"/>
      <c r="M15" s="64"/>
      <c r="N15" s="14">
        <f t="shared" si="0"/>
        <v>1703.0714285714287</v>
      </c>
      <c r="O15" s="73">
        <v>14</v>
      </c>
      <c r="P15" s="22">
        <v>31803</v>
      </c>
      <c r="Q15" s="22"/>
      <c r="R15" s="22">
        <v>6876</v>
      </c>
      <c r="S15" s="22"/>
      <c r="T15" s="64"/>
      <c r="U15" s="75">
        <v>2050</v>
      </c>
      <c r="V15" s="14">
        <f t="shared" si="1"/>
        <v>2271.6428571428573</v>
      </c>
      <c r="W15" s="75">
        <f t="shared" si="2"/>
        <v>33853</v>
      </c>
      <c r="X15" s="75">
        <v>796</v>
      </c>
      <c r="Y15" s="76">
        <f t="shared" si="3"/>
        <v>7672</v>
      </c>
    </row>
    <row r="16" spans="1:25" ht="12.75">
      <c r="A16" s="72">
        <v>3</v>
      </c>
      <c r="B16" s="72">
        <v>1</v>
      </c>
      <c r="C16" s="4" t="s">
        <v>82</v>
      </c>
      <c r="D16" s="4" t="s">
        <v>83</v>
      </c>
      <c r="E16" s="15" t="s">
        <v>50</v>
      </c>
      <c r="F16" s="15" t="s">
        <v>42</v>
      </c>
      <c r="G16" s="37">
        <v>2</v>
      </c>
      <c r="H16" s="37">
        <v>7</v>
      </c>
      <c r="I16" s="24">
        <v>16999</v>
      </c>
      <c r="J16" s="24">
        <v>15431</v>
      </c>
      <c r="K16" s="97">
        <v>3260</v>
      </c>
      <c r="L16" s="97">
        <v>2955</v>
      </c>
      <c r="M16" s="64">
        <f aca="true" t="shared" si="4" ref="M16:M29">(I16/J16*100)-100</f>
        <v>10.16136348908043</v>
      </c>
      <c r="N16" s="14">
        <f t="shared" si="0"/>
        <v>2428.4285714285716</v>
      </c>
      <c r="O16" s="73">
        <v>7</v>
      </c>
      <c r="P16" s="74">
        <v>24218</v>
      </c>
      <c r="Q16" s="74">
        <v>24486</v>
      </c>
      <c r="R16" s="74">
        <v>5001</v>
      </c>
      <c r="S16" s="74">
        <v>5262</v>
      </c>
      <c r="T16" s="64">
        <f aca="true" t="shared" si="5" ref="T16:T29">(P16/Q16*100)-100</f>
        <v>-1.0945029812954346</v>
      </c>
      <c r="U16" s="75">
        <v>25718</v>
      </c>
      <c r="V16" s="14">
        <f t="shared" si="1"/>
        <v>3459.714285714286</v>
      </c>
      <c r="W16" s="75">
        <f t="shared" si="2"/>
        <v>49936</v>
      </c>
      <c r="X16" s="75">
        <v>5491</v>
      </c>
      <c r="Y16" s="76">
        <f t="shared" si="3"/>
        <v>10492</v>
      </c>
    </row>
    <row r="17" spans="1:25" ht="12.75">
      <c r="A17" s="72">
        <v>4</v>
      </c>
      <c r="B17" s="72">
        <v>2</v>
      </c>
      <c r="C17" s="4" t="s">
        <v>80</v>
      </c>
      <c r="D17" s="4" t="s">
        <v>81</v>
      </c>
      <c r="E17" s="15" t="s">
        <v>47</v>
      </c>
      <c r="F17" s="15" t="s">
        <v>36</v>
      </c>
      <c r="G17" s="37">
        <v>3</v>
      </c>
      <c r="H17" s="37">
        <v>7</v>
      </c>
      <c r="I17" s="24">
        <v>10678</v>
      </c>
      <c r="J17" s="24">
        <v>12033</v>
      </c>
      <c r="K17" s="24">
        <v>2117</v>
      </c>
      <c r="L17" s="24">
        <v>2381</v>
      </c>
      <c r="M17" s="64">
        <f t="shared" si="4"/>
        <v>-11.260699742375138</v>
      </c>
      <c r="N17" s="14">
        <f t="shared" si="0"/>
        <v>1525.4285714285713</v>
      </c>
      <c r="O17" s="37">
        <v>7</v>
      </c>
      <c r="P17" s="14">
        <v>14169</v>
      </c>
      <c r="Q17" s="14">
        <v>16529</v>
      </c>
      <c r="R17" s="14">
        <v>3054</v>
      </c>
      <c r="S17" s="14">
        <v>3589</v>
      </c>
      <c r="T17" s="64">
        <f t="shared" si="5"/>
        <v>-14.277935749289128</v>
      </c>
      <c r="U17" s="75">
        <v>40689</v>
      </c>
      <c r="V17" s="14">
        <f t="shared" si="1"/>
        <v>2024.142857142857</v>
      </c>
      <c r="W17" s="75">
        <f t="shared" si="2"/>
        <v>54858</v>
      </c>
      <c r="X17" s="75">
        <v>9299</v>
      </c>
      <c r="Y17" s="76">
        <f t="shared" si="3"/>
        <v>12353</v>
      </c>
    </row>
    <row r="18" spans="1:25" ht="13.5" customHeight="1">
      <c r="A18" s="72">
        <v>5</v>
      </c>
      <c r="B18" s="72">
        <v>3</v>
      </c>
      <c r="C18" s="4" t="s">
        <v>78</v>
      </c>
      <c r="D18" s="4" t="s">
        <v>79</v>
      </c>
      <c r="E18" s="15" t="s">
        <v>50</v>
      </c>
      <c r="F18" s="15" t="s">
        <v>53</v>
      </c>
      <c r="G18" s="37">
        <v>3</v>
      </c>
      <c r="H18" s="37">
        <v>8</v>
      </c>
      <c r="I18" s="14">
        <v>4408</v>
      </c>
      <c r="J18" s="14">
        <v>6931</v>
      </c>
      <c r="K18" s="24">
        <v>868</v>
      </c>
      <c r="L18" s="24">
        <v>1382</v>
      </c>
      <c r="M18" s="64">
        <f t="shared" si="4"/>
        <v>-36.40167364016737</v>
      </c>
      <c r="N18" s="14">
        <f t="shared" si="0"/>
        <v>551</v>
      </c>
      <c r="O18" s="73">
        <v>8</v>
      </c>
      <c r="P18" s="14">
        <v>6529</v>
      </c>
      <c r="Q18" s="14">
        <v>9434</v>
      </c>
      <c r="R18" s="14">
        <v>1414</v>
      </c>
      <c r="S18" s="14">
        <v>2045</v>
      </c>
      <c r="T18" s="64">
        <f t="shared" si="5"/>
        <v>-30.792876828492695</v>
      </c>
      <c r="U18" s="75">
        <v>23521</v>
      </c>
      <c r="V18" s="14">
        <f t="shared" si="1"/>
        <v>816.125</v>
      </c>
      <c r="W18" s="75">
        <f t="shared" si="2"/>
        <v>30050</v>
      </c>
      <c r="X18" s="75">
        <v>5210</v>
      </c>
      <c r="Y18" s="76">
        <f t="shared" si="3"/>
        <v>6624</v>
      </c>
    </row>
    <row r="19" spans="1:25" ht="12.75">
      <c r="A19" s="72">
        <v>6</v>
      </c>
      <c r="B19" s="72">
        <v>7</v>
      </c>
      <c r="C19" s="4" t="s">
        <v>84</v>
      </c>
      <c r="D19" s="4" t="s">
        <v>85</v>
      </c>
      <c r="E19" s="15" t="s">
        <v>50</v>
      </c>
      <c r="F19" s="15" t="s">
        <v>53</v>
      </c>
      <c r="G19" s="37">
        <v>2</v>
      </c>
      <c r="H19" s="37">
        <v>4</v>
      </c>
      <c r="I19" s="24">
        <v>2610</v>
      </c>
      <c r="J19" s="24">
        <v>2582</v>
      </c>
      <c r="K19" s="92">
        <v>504</v>
      </c>
      <c r="L19" s="92">
        <v>502</v>
      </c>
      <c r="M19" s="64">
        <f t="shared" si="4"/>
        <v>1.0844306738962075</v>
      </c>
      <c r="N19" s="14">
        <f t="shared" si="0"/>
        <v>652.5</v>
      </c>
      <c r="O19" s="73">
        <v>4</v>
      </c>
      <c r="P19" s="22">
        <v>4149</v>
      </c>
      <c r="Q19" s="22">
        <v>4021</v>
      </c>
      <c r="R19" s="22">
        <v>857</v>
      </c>
      <c r="S19" s="22">
        <v>833</v>
      </c>
      <c r="T19" s="64">
        <f t="shared" si="5"/>
        <v>3.1832877393683106</v>
      </c>
      <c r="U19" s="75">
        <v>4021</v>
      </c>
      <c r="V19" s="14">
        <f t="shared" si="1"/>
        <v>1037.25</v>
      </c>
      <c r="W19" s="75">
        <f t="shared" si="2"/>
        <v>8170</v>
      </c>
      <c r="X19" s="75">
        <v>833</v>
      </c>
      <c r="Y19" s="76">
        <f t="shared" si="3"/>
        <v>1690</v>
      </c>
    </row>
    <row r="20" spans="1:25" ht="12.75">
      <c r="A20" s="72">
        <v>7</v>
      </c>
      <c r="B20" s="72">
        <v>4</v>
      </c>
      <c r="C20" s="4" t="s">
        <v>63</v>
      </c>
      <c r="D20" s="4" t="s">
        <v>64</v>
      </c>
      <c r="E20" s="15" t="s">
        <v>50</v>
      </c>
      <c r="F20" s="15" t="s">
        <v>53</v>
      </c>
      <c r="G20" s="37">
        <v>5</v>
      </c>
      <c r="H20" s="37">
        <v>9</v>
      </c>
      <c r="I20" s="24">
        <v>2203</v>
      </c>
      <c r="J20" s="24">
        <v>5212</v>
      </c>
      <c r="K20" s="14">
        <v>437</v>
      </c>
      <c r="L20" s="14">
        <v>1023</v>
      </c>
      <c r="M20" s="64">
        <f t="shared" si="4"/>
        <v>-57.732156561780506</v>
      </c>
      <c r="N20" s="14">
        <f t="shared" si="0"/>
        <v>244.77777777777777</v>
      </c>
      <c r="O20" s="73">
        <v>9</v>
      </c>
      <c r="P20" s="14">
        <v>3684</v>
      </c>
      <c r="Q20" s="14">
        <v>7513</v>
      </c>
      <c r="R20" s="14">
        <v>765</v>
      </c>
      <c r="S20" s="14">
        <v>1572</v>
      </c>
      <c r="T20" s="64">
        <f t="shared" si="5"/>
        <v>-50.964994010382</v>
      </c>
      <c r="U20" s="75">
        <v>69946</v>
      </c>
      <c r="V20" s="14">
        <f t="shared" si="1"/>
        <v>409.3333333333333</v>
      </c>
      <c r="W20" s="75">
        <f t="shared" si="2"/>
        <v>73630</v>
      </c>
      <c r="X20" s="75">
        <v>15068</v>
      </c>
      <c r="Y20" s="76">
        <f t="shared" si="3"/>
        <v>15833</v>
      </c>
    </row>
    <row r="21" spans="1:25" ht="12.75">
      <c r="A21" s="72">
        <v>8</v>
      </c>
      <c r="B21" s="72">
        <v>6</v>
      </c>
      <c r="C21" s="86" t="s">
        <v>72</v>
      </c>
      <c r="D21" s="86" t="s">
        <v>73</v>
      </c>
      <c r="E21" s="15" t="s">
        <v>52</v>
      </c>
      <c r="F21" s="15" t="s">
        <v>42</v>
      </c>
      <c r="G21" s="37">
        <v>4</v>
      </c>
      <c r="H21" s="37">
        <v>7</v>
      </c>
      <c r="I21" s="14">
        <v>2450</v>
      </c>
      <c r="J21" s="14">
        <v>4368</v>
      </c>
      <c r="K21" s="14">
        <v>491</v>
      </c>
      <c r="L21" s="14">
        <v>859</v>
      </c>
      <c r="M21" s="64">
        <f t="shared" si="4"/>
        <v>-43.91025641025641</v>
      </c>
      <c r="N21" s="14">
        <f t="shared" si="0"/>
        <v>350</v>
      </c>
      <c r="O21" s="73">
        <v>7</v>
      </c>
      <c r="P21" s="14">
        <v>3210</v>
      </c>
      <c r="Q21" s="14">
        <v>5217</v>
      </c>
      <c r="R21" s="14">
        <v>704</v>
      </c>
      <c r="S21" s="14">
        <v>1096</v>
      </c>
      <c r="T21" s="64">
        <f t="shared" si="5"/>
        <v>-38.47038527889591</v>
      </c>
      <c r="U21" s="75">
        <v>26350</v>
      </c>
      <c r="V21" s="14">
        <f t="shared" si="1"/>
        <v>458.57142857142856</v>
      </c>
      <c r="W21" s="75">
        <f t="shared" si="2"/>
        <v>29560</v>
      </c>
      <c r="X21" s="75">
        <v>5754</v>
      </c>
      <c r="Y21" s="76">
        <f t="shared" si="3"/>
        <v>6458</v>
      </c>
    </row>
    <row r="22" spans="1:25" ht="12.75">
      <c r="A22" s="72">
        <v>9</v>
      </c>
      <c r="B22" s="72">
        <v>5</v>
      </c>
      <c r="C22" s="4" t="s">
        <v>65</v>
      </c>
      <c r="D22" s="4" t="s">
        <v>65</v>
      </c>
      <c r="E22" s="15" t="s">
        <v>66</v>
      </c>
      <c r="F22" s="15" t="s">
        <v>67</v>
      </c>
      <c r="G22" s="37">
        <v>4</v>
      </c>
      <c r="H22" s="37">
        <v>13</v>
      </c>
      <c r="I22" s="24">
        <v>1713</v>
      </c>
      <c r="J22" s="24">
        <v>4162</v>
      </c>
      <c r="K22" s="24">
        <v>312</v>
      </c>
      <c r="L22" s="24">
        <v>702</v>
      </c>
      <c r="M22" s="64">
        <f t="shared" si="4"/>
        <v>-58.84190293128304</v>
      </c>
      <c r="N22" s="14">
        <f t="shared" si="0"/>
        <v>131.76923076923077</v>
      </c>
      <c r="O22" s="73">
        <v>13</v>
      </c>
      <c r="P22" s="22">
        <v>2404</v>
      </c>
      <c r="Q22" s="22">
        <v>5522</v>
      </c>
      <c r="R22" s="22">
        <v>470</v>
      </c>
      <c r="S22" s="22">
        <v>992</v>
      </c>
      <c r="T22" s="64">
        <f t="shared" si="5"/>
        <v>-56.46504889532778</v>
      </c>
      <c r="U22" s="75">
        <v>33406</v>
      </c>
      <c r="V22" s="14">
        <f t="shared" si="1"/>
        <v>184.92307692307693</v>
      </c>
      <c r="W22" s="75">
        <f t="shared" si="2"/>
        <v>35810</v>
      </c>
      <c r="X22" s="75">
        <v>6390</v>
      </c>
      <c r="Y22" s="76">
        <f t="shared" si="3"/>
        <v>6860</v>
      </c>
    </row>
    <row r="23" spans="1:25" ht="12.75">
      <c r="A23" s="72">
        <v>10</v>
      </c>
      <c r="B23" s="72">
        <v>13</v>
      </c>
      <c r="C23" s="4" t="s">
        <v>70</v>
      </c>
      <c r="D23" s="4" t="s">
        <v>71</v>
      </c>
      <c r="E23" s="15" t="s">
        <v>50</v>
      </c>
      <c r="F23" s="15" t="s">
        <v>42</v>
      </c>
      <c r="G23" s="37">
        <v>4</v>
      </c>
      <c r="H23" s="37">
        <v>7</v>
      </c>
      <c r="I23" s="24">
        <v>1440</v>
      </c>
      <c r="J23" s="24">
        <v>1647</v>
      </c>
      <c r="K23" s="93">
        <v>291</v>
      </c>
      <c r="L23" s="93">
        <v>380</v>
      </c>
      <c r="M23" s="64">
        <f t="shared" si="4"/>
        <v>-12.568306010928964</v>
      </c>
      <c r="N23" s="14">
        <f t="shared" si="0"/>
        <v>205.71428571428572</v>
      </c>
      <c r="O23" s="73">
        <v>7</v>
      </c>
      <c r="P23" s="14">
        <v>2342</v>
      </c>
      <c r="Q23" s="14">
        <v>2805</v>
      </c>
      <c r="R23" s="14">
        <v>493</v>
      </c>
      <c r="S23" s="14">
        <v>657</v>
      </c>
      <c r="T23" s="64">
        <f t="shared" si="5"/>
        <v>-16.50623885918003</v>
      </c>
      <c r="U23" s="98">
        <v>16152</v>
      </c>
      <c r="V23" s="14">
        <f t="shared" si="1"/>
        <v>334.57142857142856</v>
      </c>
      <c r="W23" s="75">
        <f t="shared" si="2"/>
        <v>18494</v>
      </c>
      <c r="X23" s="77">
        <v>3543</v>
      </c>
      <c r="Y23" s="76">
        <f t="shared" si="3"/>
        <v>4036</v>
      </c>
    </row>
    <row r="24" spans="1:25" ht="12.75">
      <c r="A24" s="72">
        <v>11</v>
      </c>
      <c r="B24" s="72">
        <v>9</v>
      </c>
      <c r="C24" s="4" t="s">
        <v>56</v>
      </c>
      <c r="D24" s="4" t="s">
        <v>56</v>
      </c>
      <c r="E24" s="15" t="s">
        <v>50</v>
      </c>
      <c r="F24" s="15" t="s">
        <v>51</v>
      </c>
      <c r="G24" s="37">
        <v>14</v>
      </c>
      <c r="H24" s="37">
        <v>3</v>
      </c>
      <c r="I24" s="24">
        <v>1547</v>
      </c>
      <c r="J24" s="24">
        <v>2114</v>
      </c>
      <c r="K24" s="24">
        <v>331</v>
      </c>
      <c r="L24" s="24">
        <v>409</v>
      </c>
      <c r="M24" s="64">
        <f t="shared" si="4"/>
        <v>-26.821192052980138</v>
      </c>
      <c r="N24" s="14">
        <f t="shared" si="0"/>
        <v>515.6666666666666</v>
      </c>
      <c r="O24" s="38">
        <v>3</v>
      </c>
      <c r="P24" s="14">
        <v>2340</v>
      </c>
      <c r="Q24" s="14">
        <v>3510</v>
      </c>
      <c r="R24" s="14">
        <v>533</v>
      </c>
      <c r="S24" s="14">
        <v>764</v>
      </c>
      <c r="T24" s="64">
        <f t="shared" si="5"/>
        <v>-33.33333333333334</v>
      </c>
      <c r="U24" s="75">
        <v>148924</v>
      </c>
      <c r="V24" s="14">
        <f t="shared" si="1"/>
        <v>780</v>
      </c>
      <c r="W24" s="75">
        <f t="shared" si="2"/>
        <v>151264</v>
      </c>
      <c r="X24" s="77">
        <v>31218</v>
      </c>
      <c r="Y24" s="76">
        <f t="shared" si="3"/>
        <v>31751</v>
      </c>
    </row>
    <row r="25" spans="1:25" ht="12.75" customHeight="1">
      <c r="A25" s="72">
        <v>12</v>
      </c>
      <c r="B25" s="72">
        <v>8</v>
      </c>
      <c r="C25" s="4" t="s">
        <v>61</v>
      </c>
      <c r="D25" s="4" t="s">
        <v>62</v>
      </c>
      <c r="E25" s="15" t="s">
        <v>52</v>
      </c>
      <c r="F25" s="15" t="s">
        <v>42</v>
      </c>
      <c r="G25" s="37">
        <v>7</v>
      </c>
      <c r="H25" s="37">
        <v>9</v>
      </c>
      <c r="I25" s="24">
        <v>1684</v>
      </c>
      <c r="J25" s="24">
        <v>2551</v>
      </c>
      <c r="K25" s="24">
        <v>339</v>
      </c>
      <c r="L25" s="24">
        <v>506</v>
      </c>
      <c r="M25" s="64">
        <f t="shared" si="4"/>
        <v>-33.986671893375146</v>
      </c>
      <c r="N25" s="14">
        <f t="shared" si="0"/>
        <v>187.11111111111111</v>
      </c>
      <c r="O25" s="38">
        <v>9</v>
      </c>
      <c r="P25" s="14">
        <v>2297</v>
      </c>
      <c r="Q25" s="14">
        <v>3810</v>
      </c>
      <c r="R25" s="24">
        <v>480</v>
      </c>
      <c r="S25" s="24">
        <v>822</v>
      </c>
      <c r="T25" s="64">
        <f t="shared" si="5"/>
        <v>-39.71128608923884</v>
      </c>
      <c r="U25" s="77">
        <v>115900</v>
      </c>
      <c r="V25" s="14">
        <f t="shared" si="1"/>
        <v>255.22222222222223</v>
      </c>
      <c r="W25" s="75">
        <f t="shared" si="2"/>
        <v>118197</v>
      </c>
      <c r="X25" s="75">
        <v>25058</v>
      </c>
      <c r="Y25" s="76">
        <f t="shared" si="3"/>
        <v>25538</v>
      </c>
    </row>
    <row r="26" spans="1:25" ht="12.75" customHeight="1">
      <c r="A26" s="72">
        <v>13</v>
      </c>
      <c r="B26" s="72">
        <v>12</v>
      </c>
      <c r="C26" s="4" t="s">
        <v>74</v>
      </c>
      <c r="D26" s="4" t="s">
        <v>75</v>
      </c>
      <c r="E26" s="15" t="s">
        <v>50</v>
      </c>
      <c r="F26" s="15" t="s">
        <v>51</v>
      </c>
      <c r="G26" s="37">
        <v>4</v>
      </c>
      <c r="H26" s="37">
        <v>4</v>
      </c>
      <c r="I26" s="14">
        <v>1519</v>
      </c>
      <c r="J26" s="14">
        <v>1999</v>
      </c>
      <c r="K26" s="94">
        <v>303</v>
      </c>
      <c r="L26" s="94">
        <v>401</v>
      </c>
      <c r="M26" s="64">
        <f t="shared" si="4"/>
        <v>-24.012006003001503</v>
      </c>
      <c r="N26" s="14">
        <f t="shared" si="0"/>
        <v>379.75</v>
      </c>
      <c r="O26" s="38">
        <v>4</v>
      </c>
      <c r="P26" s="14">
        <v>2157</v>
      </c>
      <c r="Q26" s="14">
        <v>2845</v>
      </c>
      <c r="R26" s="14">
        <v>481</v>
      </c>
      <c r="S26" s="14">
        <v>625</v>
      </c>
      <c r="T26" s="64">
        <f t="shared" si="5"/>
        <v>-24.18277680140598</v>
      </c>
      <c r="U26" s="77">
        <v>16107</v>
      </c>
      <c r="V26" s="14">
        <f t="shared" si="1"/>
        <v>539.25</v>
      </c>
      <c r="W26" s="75">
        <f t="shared" si="2"/>
        <v>18264</v>
      </c>
      <c r="X26" s="75">
        <v>3470</v>
      </c>
      <c r="Y26" s="76">
        <f t="shared" si="3"/>
        <v>3951</v>
      </c>
    </row>
    <row r="27" spans="1:25" ht="12.75">
      <c r="A27" s="72">
        <v>14</v>
      </c>
      <c r="B27" s="72">
        <v>15</v>
      </c>
      <c r="C27" s="4" t="s">
        <v>68</v>
      </c>
      <c r="D27" s="4" t="s">
        <v>69</v>
      </c>
      <c r="E27" s="15" t="s">
        <v>50</v>
      </c>
      <c r="F27" s="15" t="s">
        <v>49</v>
      </c>
      <c r="G27" s="37">
        <v>4</v>
      </c>
      <c r="H27" s="37">
        <v>1</v>
      </c>
      <c r="I27" s="93">
        <v>981</v>
      </c>
      <c r="J27" s="93">
        <v>1395</v>
      </c>
      <c r="K27" s="92">
        <v>208</v>
      </c>
      <c r="L27" s="92">
        <v>294</v>
      </c>
      <c r="M27" s="64">
        <f t="shared" si="4"/>
        <v>-29.677419354838705</v>
      </c>
      <c r="N27" s="14">
        <f t="shared" si="0"/>
        <v>981</v>
      </c>
      <c r="O27" s="73">
        <v>1</v>
      </c>
      <c r="P27" s="14">
        <v>1868</v>
      </c>
      <c r="Q27" s="14">
        <v>2433</v>
      </c>
      <c r="R27" s="14">
        <v>412</v>
      </c>
      <c r="S27" s="14">
        <v>524</v>
      </c>
      <c r="T27" s="64">
        <f t="shared" si="5"/>
        <v>-23.222359227291406</v>
      </c>
      <c r="U27" s="75">
        <v>9434</v>
      </c>
      <c r="V27" s="14">
        <f t="shared" si="1"/>
        <v>1868</v>
      </c>
      <c r="W27" s="75">
        <f t="shared" si="2"/>
        <v>11302</v>
      </c>
      <c r="X27" s="77">
        <v>2238</v>
      </c>
      <c r="Y27" s="76">
        <f t="shared" si="3"/>
        <v>2650</v>
      </c>
    </row>
    <row r="28" spans="1:25" ht="12.75">
      <c r="A28" s="72">
        <v>15</v>
      </c>
      <c r="B28" s="72">
        <v>16</v>
      </c>
      <c r="C28" s="4" t="s">
        <v>76</v>
      </c>
      <c r="D28" s="4" t="s">
        <v>77</v>
      </c>
      <c r="E28" s="15" t="s">
        <v>50</v>
      </c>
      <c r="F28" s="15" t="s">
        <v>42</v>
      </c>
      <c r="G28" s="37">
        <v>3</v>
      </c>
      <c r="H28" s="37">
        <v>1</v>
      </c>
      <c r="I28" s="24">
        <v>1222</v>
      </c>
      <c r="J28" s="24">
        <v>1542</v>
      </c>
      <c r="K28" s="22">
        <v>216</v>
      </c>
      <c r="L28" s="22">
        <v>270</v>
      </c>
      <c r="M28" s="64">
        <f t="shared" si="4"/>
        <v>-20.75226977950713</v>
      </c>
      <c r="N28" s="14">
        <f t="shared" si="0"/>
        <v>1222</v>
      </c>
      <c r="O28" s="37">
        <v>1</v>
      </c>
      <c r="P28" s="22">
        <v>1809</v>
      </c>
      <c r="Q28" s="22">
        <v>2288</v>
      </c>
      <c r="R28" s="22">
        <v>329</v>
      </c>
      <c r="S28" s="22">
        <v>412</v>
      </c>
      <c r="T28" s="64">
        <f t="shared" si="5"/>
        <v>-20.935314685314694</v>
      </c>
      <c r="U28" s="75">
        <v>6835</v>
      </c>
      <c r="V28" s="14">
        <f t="shared" si="1"/>
        <v>1809</v>
      </c>
      <c r="W28" s="75">
        <f t="shared" si="2"/>
        <v>8644</v>
      </c>
      <c r="X28" s="77">
        <v>1271</v>
      </c>
      <c r="Y28" s="76">
        <f t="shared" si="3"/>
        <v>1600</v>
      </c>
    </row>
    <row r="29" spans="1:25" ht="12.75">
      <c r="A29" s="72">
        <v>16</v>
      </c>
      <c r="B29" s="72">
        <v>10</v>
      </c>
      <c r="C29" s="4" t="s">
        <v>59</v>
      </c>
      <c r="D29" s="4" t="s">
        <v>60</v>
      </c>
      <c r="E29" s="15" t="s">
        <v>47</v>
      </c>
      <c r="F29" s="15" t="s">
        <v>36</v>
      </c>
      <c r="G29" s="37">
        <v>7</v>
      </c>
      <c r="H29" s="37">
        <v>7</v>
      </c>
      <c r="I29" s="24">
        <v>1237</v>
      </c>
      <c r="J29" s="24">
        <v>2332</v>
      </c>
      <c r="K29" s="24">
        <v>252</v>
      </c>
      <c r="L29" s="24">
        <v>479</v>
      </c>
      <c r="M29" s="64">
        <f t="shared" si="4"/>
        <v>-46.955403087478565</v>
      </c>
      <c r="N29" s="14">
        <f t="shared" si="0"/>
        <v>176.71428571428572</v>
      </c>
      <c r="O29" s="38">
        <v>7</v>
      </c>
      <c r="P29" s="14">
        <v>1686</v>
      </c>
      <c r="Q29" s="14">
        <v>3132</v>
      </c>
      <c r="R29" s="14">
        <v>349</v>
      </c>
      <c r="S29" s="14">
        <v>679</v>
      </c>
      <c r="T29" s="64">
        <f t="shared" si="5"/>
        <v>-46.16858237547893</v>
      </c>
      <c r="U29" s="75">
        <v>64512</v>
      </c>
      <c r="V29" s="14">
        <f t="shared" si="1"/>
        <v>240.85714285714286</v>
      </c>
      <c r="W29" s="75">
        <f t="shared" si="2"/>
        <v>66198</v>
      </c>
      <c r="X29" s="77">
        <v>13913</v>
      </c>
      <c r="Y29" s="76">
        <f t="shared" si="3"/>
        <v>14262</v>
      </c>
    </row>
    <row r="30" spans="1:25" ht="12.75">
      <c r="A30" s="72">
        <v>17</v>
      </c>
      <c r="B30" s="72" t="s">
        <v>48</v>
      </c>
      <c r="C30" s="86" t="s">
        <v>90</v>
      </c>
      <c r="D30" s="86" t="s">
        <v>91</v>
      </c>
      <c r="E30" s="15" t="s">
        <v>50</v>
      </c>
      <c r="F30" s="15" t="s">
        <v>51</v>
      </c>
      <c r="G30" s="37">
        <v>1</v>
      </c>
      <c r="H30" s="37">
        <v>1</v>
      </c>
      <c r="I30" s="24">
        <v>1025</v>
      </c>
      <c r="J30" s="24"/>
      <c r="K30" s="14">
        <v>335</v>
      </c>
      <c r="L30" s="14"/>
      <c r="M30" s="64"/>
      <c r="N30" s="14">
        <f t="shared" si="0"/>
        <v>1025</v>
      </c>
      <c r="O30" s="37">
        <v>1</v>
      </c>
      <c r="P30" s="14">
        <v>1381</v>
      </c>
      <c r="Q30" s="14"/>
      <c r="R30" s="14">
        <v>422</v>
      </c>
      <c r="S30" s="14"/>
      <c r="T30" s="64"/>
      <c r="U30" s="98">
        <v>6009</v>
      </c>
      <c r="V30" s="14">
        <f t="shared" si="1"/>
        <v>1381</v>
      </c>
      <c r="W30" s="75">
        <f t="shared" si="2"/>
        <v>7390</v>
      </c>
      <c r="X30" s="75">
        <v>1305</v>
      </c>
      <c r="Y30" s="76">
        <f t="shared" si="3"/>
        <v>1727</v>
      </c>
    </row>
    <row r="31" spans="1:25" ht="12.75">
      <c r="A31" s="72">
        <v>18</v>
      </c>
      <c r="B31" s="72">
        <v>18</v>
      </c>
      <c r="C31" s="95" t="s">
        <v>54</v>
      </c>
      <c r="D31" s="4" t="s">
        <v>55</v>
      </c>
      <c r="E31" s="15" t="s">
        <v>52</v>
      </c>
      <c r="F31" s="15" t="s">
        <v>42</v>
      </c>
      <c r="G31" s="37">
        <v>15</v>
      </c>
      <c r="H31" s="37">
        <v>13</v>
      </c>
      <c r="I31" s="24">
        <v>889</v>
      </c>
      <c r="J31" s="24">
        <v>1124</v>
      </c>
      <c r="K31" s="97">
        <v>188</v>
      </c>
      <c r="L31" s="97">
        <v>237</v>
      </c>
      <c r="M31" s="64">
        <f>(I31/J31*100)-100</f>
        <v>-20.907473309608534</v>
      </c>
      <c r="N31" s="14">
        <f t="shared" si="0"/>
        <v>68.38461538461539</v>
      </c>
      <c r="O31" s="38">
        <v>13</v>
      </c>
      <c r="P31" s="14">
        <v>1020</v>
      </c>
      <c r="Q31" s="14">
        <v>1214</v>
      </c>
      <c r="R31" s="14">
        <v>219</v>
      </c>
      <c r="S31" s="14">
        <v>258</v>
      </c>
      <c r="T31" s="64">
        <f>(P31/Q31*100)-100</f>
        <v>-15.980230642504125</v>
      </c>
      <c r="U31" s="96">
        <v>343487</v>
      </c>
      <c r="V31" s="14">
        <f t="shared" si="1"/>
        <v>78.46153846153847</v>
      </c>
      <c r="W31" s="75">
        <f t="shared" si="2"/>
        <v>344507</v>
      </c>
      <c r="X31" s="75">
        <v>80039</v>
      </c>
      <c r="Y31" s="76">
        <f t="shared" si="3"/>
        <v>80258</v>
      </c>
    </row>
    <row r="32" spans="1:25" ht="12.75">
      <c r="A32" s="72">
        <v>19</v>
      </c>
      <c r="B32" s="72">
        <v>17</v>
      </c>
      <c r="C32" s="4" t="s">
        <v>57</v>
      </c>
      <c r="D32" s="4" t="s">
        <v>58</v>
      </c>
      <c r="E32" s="15" t="s">
        <v>46</v>
      </c>
      <c r="F32" s="15" t="s">
        <v>42</v>
      </c>
      <c r="G32" s="37">
        <v>8</v>
      </c>
      <c r="H32" s="37">
        <v>14</v>
      </c>
      <c r="I32" s="14">
        <v>847</v>
      </c>
      <c r="J32" s="14">
        <v>1526</v>
      </c>
      <c r="K32" s="14">
        <v>188</v>
      </c>
      <c r="L32" s="14">
        <v>300</v>
      </c>
      <c r="M32" s="64">
        <f>(I32/J32*100)-100</f>
        <v>-44.4954128440367</v>
      </c>
      <c r="N32" s="14">
        <f t="shared" si="0"/>
        <v>60.5</v>
      </c>
      <c r="O32" s="73">
        <v>14</v>
      </c>
      <c r="P32" s="14">
        <v>927</v>
      </c>
      <c r="Q32" s="14">
        <v>1810</v>
      </c>
      <c r="R32" s="14">
        <v>207</v>
      </c>
      <c r="S32" s="14">
        <v>365</v>
      </c>
      <c r="T32" s="64">
        <f>(P32/Q32*100)-100</f>
        <v>-48.78453038674033</v>
      </c>
      <c r="U32" s="96">
        <v>111784</v>
      </c>
      <c r="V32" s="14">
        <f t="shared" si="1"/>
        <v>66.21428571428571</v>
      </c>
      <c r="W32" s="75">
        <f t="shared" si="2"/>
        <v>112711</v>
      </c>
      <c r="X32" s="75">
        <v>22352</v>
      </c>
      <c r="Y32" s="76">
        <f t="shared" si="3"/>
        <v>22559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37"/>
      <c r="P33" s="22"/>
      <c r="Q33" s="22"/>
      <c r="R33" s="22"/>
      <c r="S33" s="22"/>
      <c r="T33" s="64"/>
      <c r="U33" s="8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143</v>
      </c>
      <c r="I34" s="31">
        <f>SUM(I14:I33)</f>
        <v>102735</v>
      </c>
      <c r="J34" s="31">
        <v>232940</v>
      </c>
      <c r="K34" s="31">
        <f>SUM(K14:K33)</f>
        <v>19984</v>
      </c>
      <c r="L34" s="31">
        <v>44683</v>
      </c>
      <c r="M34" s="68">
        <f>(I34/J34*100)-100</f>
        <v>-55.89636816347557</v>
      </c>
      <c r="N34" s="32">
        <f>I34/H34</f>
        <v>718.4265734265734</v>
      </c>
      <c r="O34" s="34">
        <f>SUM(O14:O33)</f>
        <v>143</v>
      </c>
      <c r="P34" s="31">
        <f>SUM(P14:P33)</f>
        <v>143721</v>
      </c>
      <c r="Q34" s="31">
        <v>348995</v>
      </c>
      <c r="R34" s="31">
        <f>SUM(R14:R33)</f>
        <v>29990</v>
      </c>
      <c r="S34" s="31">
        <v>70166</v>
      </c>
      <c r="T34" s="68">
        <f>(P34/Q34*100)-100</f>
        <v>-58.818607716442926</v>
      </c>
      <c r="U34" s="78">
        <f>SUM(U14:U33)</f>
        <v>1065993</v>
      </c>
      <c r="V34" s="32">
        <f>P34/O34</f>
        <v>1005.0419580419581</v>
      </c>
      <c r="W34" s="90">
        <f>SUM(U34,P34)</f>
        <v>1209714</v>
      </c>
      <c r="X34" s="79">
        <f>SUM(X14:X33)</f>
        <v>233425</v>
      </c>
      <c r="Y34" s="35">
        <f>SUM(Y14:Y33)</f>
        <v>263415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30 - Mar</v>
      </c>
      <c r="L4" s="20"/>
      <c r="M4" s="62" t="str">
        <f>'WEEKLY COMPETITIVE REPORT'!M4</f>
        <v>01 -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29 - Mar</v>
      </c>
      <c r="L5" s="7"/>
      <c r="M5" s="63" t="str">
        <f>'WEEKLY COMPETITIVE REPORT'!M5</f>
        <v>04 -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41004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WRATH OF THE TITANS</v>
      </c>
      <c r="D14" s="4" t="str">
        <f>'WEEKLY COMPETITIVE REPORT'!D14</f>
        <v>BES TITANOV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14</v>
      </c>
      <c r="I14" s="14">
        <f>'WEEKLY COMPETITIVE REPORT'!I14/Y4</f>
        <v>32787.73037762598</v>
      </c>
      <c r="J14" s="14">
        <f>'WEEKLY COMPETITIVE REPORT'!J14/Y4</f>
        <v>0</v>
      </c>
      <c r="K14" s="22">
        <f>'WEEKLY COMPETITIVE REPORT'!K14</f>
        <v>4536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2341.9807412589985</v>
      </c>
      <c r="O14" s="37">
        <f>'WEEKLY COMPETITIVE REPORT'!O14</f>
        <v>14</v>
      </c>
      <c r="P14" s="14">
        <f>'WEEKLY COMPETITIVE REPORT'!P14/Y4</f>
        <v>46047.17102719422</v>
      </c>
      <c r="Q14" s="14">
        <f>'WEEKLY COMPETITIVE REPORT'!Q14/Y4</f>
        <v>0</v>
      </c>
      <c r="R14" s="22">
        <f>'WEEKLY COMPETITIVE REPORT'!R14</f>
        <v>6924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1479.5721098079648</v>
      </c>
      <c r="V14" s="14">
        <f aca="true" t="shared" si="1" ref="V14:V20">P14/O14</f>
        <v>3289.083644799587</v>
      </c>
      <c r="W14" s="25">
        <f aca="true" t="shared" si="2" ref="W14:W20">P14+U14</f>
        <v>47526.74313700219</v>
      </c>
      <c r="X14" s="22">
        <f>'WEEKLY COMPETITIVE REPORT'!X14</f>
        <v>177</v>
      </c>
      <c r="Y14" s="56">
        <f>'WEEKLY COMPETITIVE REPORT'!Y14</f>
        <v>7101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LORAX</v>
      </c>
      <c r="D15" s="4" t="str">
        <f>'WEEKLY COMPETITIVE REPORT'!D15</f>
        <v>LORAX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14</v>
      </c>
      <c r="I15" s="14">
        <f>'WEEKLY COMPETITIVE REPORT'!I15/Y4</f>
        <v>30729.475447866993</v>
      </c>
      <c r="J15" s="14">
        <f>'WEEKLY COMPETITIVE REPORT'!J15/Y4</f>
        <v>0</v>
      </c>
      <c r="K15" s="22">
        <f>'WEEKLY COMPETITIVE REPORT'!K15</f>
        <v>4808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2194.9625319904994</v>
      </c>
      <c r="O15" s="37">
        <f>'WEEKLY COMPETITIVE REPORT'!O15</f>
        <v>14</v>
      </c>
      <c r="P15" s="14">
        <f>'WEEKLY COMPETITIVE REPORT'!P15/Y4</f>
        <v>40988.52944967135</v>
      </c>
      <c r="Q15" s="14">
        <f>'WEEKLY COMPETITIVE REPORT'!Q15/Y4</f>
        <v>0</v>
      </c>
      <c r="R15" s="22">
        <f>'WEEKLY COMPETITIVE REPORT'!R15</f>
        <v>6876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2642.093053228509</v>
      </c>
      <c r="V15" s="14">
        <f t="shared" si="1"/>
        <v>2927.7521035479535</v>
      </c>
      <c r="W15" s="25">
        <f t="shared" si="2"/>
        <v>43630.62250289985</v>
      </c>
      <c r="X15" s="22">
        <f>'WEEKLY COMPETITIVE REPORT'!X15</f>
        <v>796</v>
      </c>
      <c r="Y15" s="56">
        <f>'WEEKLY COMPETITIVE REPORT'!Y15</f>
        <v>7672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HUNGER GAMES</v>
      </c>
      <c r="D16" s="4" t="str">
        <f>'WEEKLY COMPETITIVE REPORT'!D16</f>
        <v>IGRE LAKOTE: ARENA SMRTI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7</v>
      </c>
      <c r="I16" s="14">
        <f>'WEEKLY COMPETITIVE REPORT'!I16/Y4</f>
        <v>21908.751127722644</v>
      </c>
      <c r="J16" s="14">
        <f>'WEEKLY COMPETITIVE REPORT'!J16/Y4</f>
        <v>19887.87214847274</v>
      </c>
      <c r="K16" s="22">
        <f>'WEEKLY COMPETITIVE REPORT'!K16</f>
        <v>3260</v>
      </c>
      <c r="L16" s="22">
        <f>'WEEKLY COMPETITIVE REPORT'!L16</f>
        <v>2955</v>
      </c>
      <c r="M16" s="64">
        <f>'WEEKLY COMPETITIVE REPORT'!M16</f>
        <v>10.16136348908043</v>
      </c>
      <c r="N16" s="14">
        <f t="shared" si="0"/>
        <v>3129.8215896746633</v>
      </c>
      <c r="O16" s="37">
        <f>'WEEKLY COMPETITIVE REPORT'!O16</f>
        <v>7</v>
      </c>
      <c r="P16" s="14">
        <f>'WEEKLY COMPETITIVE REPORT'!P16/Y4</f>
        <v>31212.785152725864</v>
      </c>
      <c r="Q16" s="14">
        <f>'WEEKLY COMPETITIVE REPORT'!Q16/Y4</f>
        <v>31558.190488465007</v>
      </c>
      <c r="R16" s="22">
        <f>'WEEKLY COMPETITIVE REPORT'!R16</f>
        <v>5001</v>
      </c>
      <c r="S16" s="22">
        <f>'WEEKLY COMPETITIVE REPORT'!S16</f>
        <v>5262</v>
      </c>
      <c r="T16" s="64">
        <f>'WEEKLY COMPETITIVE REPORT'!T16</f>
        <v>-1.0945029812954346</v>
      </c>
      <c r="U16" s="14">
        <f>'WEEKLY COMPETITIVE REPORT'!U16/Y4</f>
        <v>33146.02397216136</v>
      </c>
      <c r="V16" s="14">
        <f t="shared" si="1"/>
        <v>4458.969307532267</v>
      </c>
      <c r="W16" s="25">
        <f t="shared" si="2"/>
        <v>64358.80912488722</v>
      </c>
      <c r="X16" s="22">
        <f>'WEEKLY COMPETITIVE REPORT'!X16</f>
        <v>5491</v>
      </c>
      <c r="Y16" s="56">
        <f>'WEEKLY COMPETITIVE REPORT'!Y16</f>
        <v>10492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WANDERLUST</v>
      </c>
      <c r="D17" s="4" t="str">
        <f>'WEEKLY COMPETITIVE REPORT'!D17</f>
        <v>ODKLOP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7</v>
      </c>
      <c r="I17" s="14">
        <f>'WEEKLY COMPETITIVE REPORT'!I17/Y4</f>
        <v>13762.082742621471</v>
      </c>
      <c r="J17" s="14">
        <f>'WEEKLY COMPETITIVE REPORT'!J17/Y4</f>
        <v>15508.441809511534</v>
      </c>
      <c r="K17" s="22">
        <f>'WEEKLY COMPETITIVE REPORT'!K17</f>
        <v>2117</v>
      </c>
      <c r="L17" s="22">
        <f>'WEEKLY COMPETITIVE REPORT'!L17</f>
        <v>2381</v>
      </c>
      <c r="M17" s="64">
        <f>'WEEKLY COMPETITIVE REPORT'!M17</f>
        <v>-11.260699742375138</v>
      </c>
      <c r="N17" s="14">
        <f t="shared" si="0"/>
        <v>1966.0118203744958</v>
      </c>
      <c r="O17" s="37">
        <f>'WEEKLY COMPETITIVE REPORT'!O17</f>
        <v>7</v>
      </c>
      <c r="P17" s="14">
        <f>'WEEKLY COMPETITIVE REPORT'!P17/Y4</f>
        <v>18261.37388838768</v>
      </c>
      <c r="Q17" s="14">
        <f>'WEEKLY COMPETITIVE REPORT'!Q17/Y4</f>
        <v>21303.00296429952</v>
      </c>
      <c r="R17" s="22">
        <f>'WEEKLY COMPETITIVE REPORT'!R17</f>
        <v>3054</v>
      </c>
      <c r="S17" s="22">
        <f>'WEEKLY COMPETITIVE REPORT'!S17</f>
        <v>3589</v>
      </c>
      <c r="T17" s="64">
        <f>'WEEKLY COMPETITIVE REPORT'!T17</f>
        <v>-14.277935749289128</v>
      </c>
      <c r="U17" s="14">
        <f>'WEEKLY COMPETITIVE REPORT'!U17/Y4</f>
        <v>52441.03621600722</v>
      </c>
      <c r="V17" s="14">
        <f t="shared" si="1"/>
        <v>2608.767698341097</v>
      </c>
      <c r="W17" s="25">
        <f t="shared" si="2"/>
        <v>70702.41010439489</v>
      </c>
      <c r="X17" s="22">
        <f>'WEEKLY COMPETITIVE REPORT'!X17</f>
        <v>9299</v>
      </c>
      <c r="Y17" s="56">
        <f>'WEEKLY COMPETITIVE REPORT'!Y17</f>
        <v>12353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ONE FOR THE MONEY</v>
      </c>
      <c r="D18" s="4" t="str">
        <f>'WEEKLY COMPETITIVE REPORT'!D18</f>
        <v>VSE ZA DENAR</v>
      </c>
      <c r="E18" s="4" t="str">
        <f>'WEEKLY COMPETITIVE REPORT'!E18</f>
        <v>IND</v>
      </c>
      <c r="F18" s="4" t="str">
        <f>'WEEKLY COMPETITIVE REPORT'!F18</f>
        <v>FIVIA</v>
      </c>
      <c r="G18" s="37">
        <f>'WEEKLY COMPETITIVE REPORT'!G18</f>
        <v>3</v>
      </c>
      <c r="H18" s="37">
        <f>'WEEKLY COMPETITIVE REPORT'!H18</f>
        <v>8</v>
      </c>
      <c r="I18" s="14">
        <f>'WEEKLY COMPETITIVE REPORT'!I18/Y4</f>
        <v>5681.144477381105</v>
      </c>
      <c r="J18" s="14">
        <f>'WEEKLY COMPETITIVE REPORT'!J18/Y4</f>
        <v>8932.852171671606</v>
      </c>
      <c r="K18" s="22">
        <f>'WEEKLY COMPETITIVE REPORT'!K18</f>
        <v>868</v>
      </c>
      <c r="L18" s="22">
        <f>'WEEKLY COMPETITIVE REPORT'!L18</f>
        <v>1382</v>
      </c>
      <c r="M18" s="64">
        <f>'WEEKLY COMPETITIVE REPORT'!M18</f>
        <v>-36.40167364016737</v>
      </c>
      <c r="N18" s="14">
        <f t="shared" si="0"/>
        <v>710.1430596726382</v>
      </c>
      <c r="O18" s="37">
        <f>'WEEKLY COMPETITIVE REPORT'!O18</f>
        <v>8</v>
      </c>
      <c r="P18" s="14">
        <f>'WEEKLY COMPETITIVE REPORT'!P18/Y4</f>
        <v>8414.744168062894</v>
      </c>
      <c r="Q18" s="14">
        <f>'WEEKLY COMPETITIVE REPORT'!Q18/Y4</f>
        <v>12158.783348369634</v>
      </c>
      <c r="R18" s="22">
        <f>'WEEKLY COMPETITIVE REPORT'!R18</f>
        <v>1414</v>
      </c>
      <c r="S18" s="22">
        <f>'WEEKLY COMPETITIVE REPORT'!S18</f>
        <v>2045</v>
      </c>
      <c r="T18" s="64">
        <f>'WEEKLY COMPETITIVE REPORT'!T18</f>
        <v>-30.792876828492695</v>
      </c>
      <c r="U18" s="14">
        <f>'WEEKLY COMPETITIVE REPORT'!U18/Y4</f>
        <v>30314.47351462817</v>
      </c>
      <c r="V18" s="14">
        <f t="shared" si="1"/>
        <v>1051.8430210078618</v>
      </c>
      <c r="W18" s="25">
        <f t="shared" si="2"/>
        <v>38729.217682691065</v>
      </c>
      <c r="X18" s="22">
        <f>'WEEKLY COMPETITIVE REPORT'!X18</f>
        <v>5210</v>
      </c>
      <c r="Y18" s="56">
        <f>'WEEKLY COMPETITIVE REPORT'!Y18</f>
        <v>6624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CARNAGE</v>
      </c>
      <c r="D19" s="4" t="str">
        <f>'WEEKLY COMPETITIVE REPORT'!D19</f>
        <v>MASAKER</v>
      </c>
      <c r="E19" s="4" t="str">
        <f>'WEEKLY COMPETITIVE REPORT'!E19</f>
        <v>IND</v>
      </c>
      <c r="F19" s="4" t="str">
        <f>'WEEKLY COMPETITIVE REPORT'!F19</f>
        <v>FIVIA</v>
      </c>
      <c r="G19" s="37">
        <f>'WEEKLY COMPETITIVE REPORT'!G19</f>
        <v>2</v>
      </c>
      <c r="H19" s="37">
        <f>'WEEKLY COMPETITIVE REPORT'!H19</f>
        <v>4</v>
      </c>
      <c r="I19" s="14">
        <f>'WEEKLY COMPETITIVE REPORT'!I19/Y4</f>
        <v>3363.83554581776</v>
      </c>
      <c r="J19" s="14">
        <f>'WEEKLY COMPETITIVE REPORT'!J19/Y4</f>
        <v>3327.7484211882975</v>
      </c>
      <c r="K19" s="22">
        <f>'WEEKLY COMPETITIVE REPORT'!K19</f>
        <v>504</v>
      </c>
      <c r="L19" s="22">
        <f>'WEEKLY COMPETITIVE REPORT'!L19</f>
        <v>502</v>
      </c>
      <c r="M19" s="64">
        <f>'WEEKLY COMPETITIVE REPORT'!M19</f>
        <v>1.0844306738962075</v>
      </c>
      <c r="N19" s="14">
        <f t="shared" si="0"/>
        <v>840.95888645444</v>
      </c>
      <c r="O19" s="37">
        <f>'WEEKLY COMPETITIVE REPORT'!O19</f>
        <v>4</v>
      </c>
      <c r="P19" s="14">
        <f>'WEEKLY COMPETITIVE REPORT'!P19/Y4</f>
        <v>5347.3385745585765</v>
      </c>
      <c r="Q19" s="14">
        <f>'WEEKLY COMPETITIVE REPORT'!Q19/Y4</f>
        <v>5182.368861966748</v>
      </c>
      <c r="R19" s="22">
        <f>'WEEKLY COMPETITIVE REPORT'!R19</f>
        <v>857</v>
      </c>
      <c r="S19" s="22">
        <f>'WEEKLY COMPETITIVE REPORT'!S19</f>
        <v>833</v>
      </c>
      <c r="T19" s="64">
        <f>'WEEKLY COMPETITIVE REPORT'!T19</f>
        <v>3.1832877393683106</v>
      </c>
      <c r="U19" s="14">
        <f>'WEEKLY COMPETITIVE REPORT'!U19/Y4</f>
        <v>5182.368861966748</v>
      </c>
      <c r="V19" s="14">
        <f t="shared" si="1"/>
        <v>1336.8346436396441</v>
      </c>
      <c r="W19" s="25">
        <f t="shared" si="2"/>
        <v>10529.707436525325</v>
      </c>
      <c r="X19" s="22">
        <f>'WEEKLY COMPETITIVE REPORT'!X19</f>
        <v>833</v>
      </c>
      <c r="Y19" s="56">
        <f>'WEEKLY COMPETITIVE REPORT'!Y19</f>
        <v>1690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IRON LADY</v>
      </c>
      <c r="D20" s="4" t="str">
        <f>'WEEKLY COMPETITIVE REPORT'!D20</f>
        <v>ŽELEZNA LADY</v>
      </c>
      <c r="E20" s="4" t="str">
        <f>'WEEKLY COMPETITIVE REPORT'!E20</f>
        <v>IND</v>
      </c>
      <c r="F20" s="4" t="str">
        <f>'WEEKLY COMPETITIVE REPORT'!F20</f>
        <v>FIVIA</v>
      </c>
      <c r="G20" s="37">
        <f>'WEEKLY COMPETITIVE REPORT'!G20</f>
        <v>5</v>
      </c>
      <c r="H20" s="37">
        <f>'WEEKLY COMPETITIVE REPORT'!H20</f>
        <v>9</v>
      </c>
      <c r="I20" s="14">
        <f>'WEEKLY COMPETITIVE REPORT'!I20/Y4</f>
        <v>2839.283412810929</v>
      </c>
      <c r="J20" s="14">
        <f>'WEEKLY COMPETITIVE REPORT'!J20/Y4</f>
        <v>6717.36048459853</v>
      </c>
      <c r="K20" s="22">
        <f>'WEEKLY COMPETITIVE REPORT'!K20</f>
        <v>437</v>
      </c>
      <c r="L20" s="22">
        <f>'WEEKLY COMPETITIVE REPORT'!L20</f>
        <v>1023</v>
      </c>
      <c r="M20" s="64">
        <f>'WEEKLY COMPETITIVE REPORT'!M20</f>
        <v>-57.732156561780506</v>
      </c>
      <c r="N20" s="14">
        <f t="shared" si="0"/>
        <v>315.4759347567699</v>
      </c>
      <c r="O20" s="37">
        <f>'WEEKLY COMPETITIVE REPORT'!O20</f>
        <v>9</v>
      </c>
      <c r="P20" s="14">
        <f>'WEEKLY COMPETITIVE REPORT'!P20/Y4</f>
        <v>4748.034540533574</v>
      </c>
      <c r="Q20" s="14">
        <f>'WEEKLY COMPETITIVE REPORT'!Q20/Y4</f>
        <v>9682.948833612578</v>
      </c>
      <c r="R20" s="22">
        <f>'WEEKLY COMPETITIVE REPORT'!R20</f>
        <v>765</v>
      </c>
      <c r="S20" s="22">
        <f>'WEEKLY COMPETITIVE REPORT'!S20</f>
        <v>1572</v>
      </c>
      <c r="T20" s="64">
        <f>'WEEKLY COMPETITIVE REPORT'!T20</f>
        <v>-50.964994010382</v>
      </c>
      <c r="U20" s="14">
        <f>'WEEKLY COMPETITIVE REPORT'!U20/Y4</f>
        <v>90148.21497615671</v>
      </c>
      <c r="V20" s="14">
        <f t="shared" si="1"/>
        <v>527.5593933926193</v>
      </c>
      <c r="W20" s="25">
        <f t="shared" si="2"/>
        <v>94896.24951669028</v>
      </c>
      <c r="X20" s="22">
        <f>'WEEKLY COMPETITIVE REPORT'!X20</f>
        <v>15068</v>
      </c>
      <c r="Y20" s="56">
        <f>'WEEKLY COMPETITIVE REPORT'!Y20</f>
        <v>15833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WE BOUGHT A ZOO</v>
      </c>
      <c r="D21" s="4" t="str">
        <f>'WEEKLY COMPETITIVE REPORT'!D21</f>
        <v>KUPILI SMO ŽIVALSKI VRT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7</v>
      </c>
      <c r="I21" s="14">
        <f>'WEEKLY COMPETITIVE REPORT'!I21/Y4</f>
        <v>3157.623405077974</v>
      </c>
      <c r="J21" s="14">
        <f>'WEEKLY COMPETITIVE REPORT'!J21/Y4</f>
        <v>5629.591442196159</v>
      </c>
      <c r="K21" s="22">
        <f>'WEEKLY COMPETITIVE REPORT'!K21</f>
        <v>491</v>
      </c>
      <c r="L21" s="22">
        <f>'WEEKLY COMPETITIVE REPORT'!L21</f>
        <v>859</v>
      </c>
      <c r="M21" s="64">
        <f>'WEEKLY COMPETITIVE REPORT'!M21</f>
        <v>-43.91025641025641</v>
      </c>
      <c r="N21" s="14">
        <f aca="true" t="shared" si="3" ref="N21:N33">I21/H21</f>
        <v>451.089057868282</v>
      </c>
      <c r="O21" s="37">
        <f>'WEEKLY COMPETITIVE REPORT'!O21</f>
        <v>7</v>
      </c>
      <c r="P21" s="14">
        <f>'WEEKLY COMPETITIVE REPORT'!P21/Y4</f>
        <v>4137.131073591958</v>
      </c>
      <c r="Q21" s="14">
        <f>'WEEKLY COMPETITIVE REPORT'!Q21/Y4</f>
        <v>6723.804613996649</v>
      </c>
      <c r="R21" s="22">
        <f>'WEEKLY COMPETITIVE REPORT'!R21</f>
        <v>704</v>
      </c>
      <c r="S21" s="22">
        <f>'WEEKLY COMPETITIVE REPORT'!S21</f>
        <v>1096</v>
      </c>
      <c r="T21" s="64">
        <f>'WEEKLY COMPETITIVE REPORT'!T21</f>
        <v>-38.47038527889591</v>
      </c>
      <c r="U21" s="14">
        <f>'WEEKLY COMPETITIVE REPORT'!U21/Y4</f>
        <v>33960.561928083516</v>
      </c>
      <c r="V21" s="14">
        <f aca="true" t="shared" si="4" ref="V21:V33">P21/O21</f>
        <v>591.0187247988512</v>
      </c>
      <c r="W21" s="25">
        <f aca="true" t="shared" si="5" ref="W21:W33">P21+U21</f>
        <v>38097.69300167548</v>
      </c>
      <c r="X21" s="22">
        <f>'WEEKLY COMPETITIVE REPORT'!X21</f>
        <v>5754</v>
      </c>
      <c r="Y21" s="56">
        <f>'WEEKLY COMPETITIVE REPORT'!Y21</f>
        <v>6458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JOHN CARTER</v>
      </c>
      <c r="D22" s="4" t="str">
        <f>'WEEKLY COMPETITIVE REPORT'!D22</f>
        <v>JOHN CARTER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4</v>
      </c>
      <c r="H22" s="37">
        <f>'WEEKLY COMPETITIVE REPORT'!H22</f>
        <v>13</v>
      </c>
      <c r="I22" s="14">
        <f>'WEEKLY COMPETITIVE REPORT'!I22/Y4</f>
        <v>2207.7587317953344</v>
      </c>
      <c r="J22" s="14">
        <f>'WEEKLY COMPETITIVE REPORT'!J22/Y4</f>
        <v>5364.093310993684</v>
      </c>
      <c r="K22" s="22">
        <f>'WEEKLY COMPETITIVE REPORT'!K22</f>
        <v>312</v>
      </c>
      <c r="L22" s="22">
        <f>'WEEKLY COMPETITIVE REPORT'!L22</f>
        <v>702</v>
      </c>
      <c r="M22" s="64">
        <f>'WEEKLY COMPETITIVE REPORT'!M22</f>
        <v>-58.84190293128304</v>
      </c>
      <c r="N22" s="14">
        <f t="shared" si="3"/>
        <v>169.82759475348726</v>
      </c>
      <c r="O22" s="37">
        <f>'WEEKLY COMPETITIVE REPORT'!O22</f>
        <v>13</v>
      </c>
      <c r="P22" s="14">
        <f>'WEEKLY COMPETITIVE REPORT'!P22/Y4</f>
        <v>3098.3374146152855</v>
      </c>
      <c r="Q22" s="14">
        <f>'WEEKLY COMPETITIVE REPORT'!Q22/Y4</f>
        <v>7116.8965072818655</v>
      </c>
      <c r="R22" s="22">
        <f>'WEEKLY COMPETITIVE REPORT'!R22</f>
        <v>470</v>
      </c>
      <c r="S22" s="22">
        <f>'WEEKLY COMPETITIVE REPORT'!S22</f>
        <v>992</v>
      </c>
      <c r="T22" s="64">
        <f>'WEEKLY COMPETITIVE REPORT'!T22</f>
        <v>-56.46504889532778</v>
      </c>
      <c r="U22" s="14">
        <f>'WEEKLY COMPETITIVE REPORT'!U22/Y4</f>
        <v>43054.51733470808</v>
      </c>
      <c r="V22" s="14">
        <f t="shared" si="4"/>
        <v>238.33364727809888</v>
      </c>
      <c r="W22" s="25">
        <f t="shared" si="5"/>
        <v>46152.854749323364</v>
      </c>
      <c r="X22" s="22">
        <f>'WEEKLY COMPETITIVE REPORT'!X22</f>
        <v>6390</v>
      </c>
      <c r="Y22" s="56">
        <f>'WEEKLY COMPETITIVE REPORT'!Y22</f>
        <v>6860</v>
      </c>
    </row>
    <row r="23" spans="1:25" ht="12.75">
      <c r="A23" s="50">
        <v>10</v>
      </c>
      <c r="B23" s="4">
        <f>'WEEKLY COMPETITIVE REPORT'!B23</f>
        <v>13</v>
      </c>
      <c r="C23" s="4" t="str">
        <f>'WEEKLY COMPETITIVE REPORT'!C23</f>
        <v>ARTIST</v>
      </c>
      <c r="D23" s="4" t="str">
        <f>'WEEKLY COMPETITIVE REPORT'!D23</f>
        <v>UMETNIK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4</v>
      </c>
      <c r="H23" s="37">
        <f>'WEEKLY COMPETITIVE REPORT'!H23</f>
        <v>7</v>
      </c>
      <c r="I23" s="14">
        <f>'WEEKLY COMPETITIVE REPORT'!I23/Y4</f>
        <v>1855.9092666580743</v>
      </c>
      <c r="J23" s="14">
        <f>'WEEKLY COMPETITIVE REPORT'!J23/Y4</f>
        <v>2122.6962237401726</v>
      </c>
      <c r="K23" s="22">
        <f>'WEEKLY COMPETITIVE REPORT'!K23</f>
        <v>291</v>
      </c>
      <c r="L23" s="22">
        <f>'WEEKLY COMPETITIVE REPORT'!L23</f>
        <v>380</v>
      </c>
      <c r="M23" s="64">
        <f>'WEEKLY COMPETITIVE REPORT'!M23</f>
        <v>-12.568306010928964</v>
      </c>
      <c r="N23" s="14">
        <f t="shared" si="3"/>
        <v>265.12989523686775</v>
      </c>
      <c r="O23" s="37">
        <f>'WEEKLY COMPETITIVE REPORT'!O23</f>
        <v>7</v>
      </c>
      <c r="P23" s="14">
        <f>'WEEKLY COMPETITIVE REPORT'!P23/Y4</f>
        <v>3018.430210078618</v>
      </c>
      <c r="Q23" s="14">
        <f>'WEEKLY COMPETITIVE REPORT'!Q23/Y4</f>
        <v>3615.156592344374</v>
      </c>
      <c r="R23" s="22">
        <f>'WEEKLY COMPETITIVE REPORT'!R23</f>
        <v>493</v>
      </c>
      <c r="S23" s="22">
        <f>'WEEKLY COMPETITIVE REPORT'!S23</f>
        <v>657</v>
      </c>
      <c r="T23" s="64">
        <f>'WEEKLY COMPETITIVE REPORT'!T23</f>
        <v>-16.50623885918003</v>
      </c>
      <c r="U23" s="14">
        <f>'WEEKLY COMPETITIVE REPORT'!U23/Y4</f>
        <v>20817.1156076814</v>
      </c>
      <c r="V23" s="14">
        <f t="shared" si="4"/>
        <v>431.2043157255169</v>
      </c>
      <c r="W23" s="25">
        <f t="shared" si="5"/>
        <v>23835.54581776002</v>
      </c>
      <c r="X23" s="22">
        <f>'WEEKLY COMPETITIVE REPORT'!X23</f>
        <v>3543</v>
      </c>
      <c r="Y23" s="56">
        <f>'WEEKLY COMPETITIVE REPORT'!Y23</f>
        <v>4036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PARADA</v>
      </c>
      <c r="D24" s="4" t="str">
        <f>'WEEKLY COMPETITIVE REPORT'!D24</f>
        <v>PARADA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14</v>
      </c>
      <c r="H24" s="37">
        <f>'WEEKLY COMPETITIVE REPORT'!H24</f>
        <v>3</v>
      </c>
      <c r="I24" s="14">
        <f>'WEEKLY COMPETITIVE REPORT'!I24/Y4</f>
        <v>1993.8136357778064</v>
      </c>
      <c r="J24" s="14">
        <f>'WEEKLY COMPETITIVE REPORT'!J24/Y4</f>
        <v>2724.577909524423</v>
      </c>
      <c r="K24" s="22">
        <f>'WEEKLY COMPETITIVE REPORT'!K24</f>
        <v>331</v>
      </c>
      <c r="L24" s="22">
        <f>'WEEKLY COMPETITIVE REPORT'!L24</f>
        <v>409</v>
      </c>
      <c r="M24" s="64">
        <f>'WEEKLY COMPETITIVE REPORT'!M24</f>
        <v>-26.821192052980138</v>
      </c>
      <c r="N24" s="14">
        <f t="shared" si="3"/>
        <v>664.6045452592688</v>
      </c>
      <c r="O24" s="37">
        <f>'WEEKLY COMPETITIVE REPORT'!O24</f>
        <v>3</v>
      </c>
      <c r="P24" s="14">
        <f>'WEEKLY COMPETITIVE REPORT'!P24/Y4</f>
        <v>3015.852558319371</v>
      </c>
      <c r="Q24" s="14">
        <f>'WEEKLY COMPETITIVE REPORT'!Q24/Y4</f>
        <v>4523.778837479056</v>
      </c>
      <c r="R24" s="22">
        <f>'WEEKLY COMPETITIVE REPORT'!R24</f>
        <v>533</v>
      </c>
      <c r="S24" s="22">
        <f>'WEEKLY COMPETITIVE REPORT'!S24</f>
        <v>764</v>
      </c>
      <c r="T24" s="64">
        <f>'WEEKLY COMPETITIVE REPORT'!T24</f>
        <v>-33.33333333333334</v>
      </c>
      <c r="U24" s="14">
        <f>'WEEKLY COMPETITIVE REPORT'!U24/Y4</f>
        <v>191937.10529707436</v>
      </c>
      <c r="V24" s="14">
        <f t="shared" si="4"/>
        <v>1005.284186106457</v>
      </c>
      <c r="W24" s="25">
        <f t="shared" si="5"/>
        <v>194952.95785539373</v>
      </c>
      <c r="X24" s="22">
        <f>'WEEKLY COMPETITIVE REPORT'!X24</f>
        <v>31218</v>
      </c>
      <c r="Y24" s="56">
        <f>'WEEKLY COMPETITIVE REPORT'!Y24</f>
        <v>31751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THIS MEANS WAR</v>
      </c>
      <c r="D25" s="4" t="str">
        <f>'WEEKLY COMPETITIVE REPORT'!D25</f>
        <v>TO JE VOJNA!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7</v>
      </c>
      <c r="H25" s="37">
        <f>'WEEKLY COMPETITIVE REPORT'!H25</f>
        <v>9</v>
      </c>
      <c r="I25" s="14">
        <f>'WEEKLY COMPETITIVE REPORT'!I25/Y4</f>
        <v>2170.3827812862482</v>
      </c>
      <c r="J25" s="14">
        <f>'WEEKLY COMPETITIVE REPORT'!J25/Y4</f>
        <v>3287.7948189199637</v>
      </c>
      <c r="K25" s="22">
        <f>'WEEKLY COMPETITIVE REPORT'!K25</f>
        <v>339</v>
      </c>
      <c r="L25" s="22">
        <f>'WEEKLY COMPETITIVE REPORT'!L25</f>
        <v>506</v>
      </c>
      <c r="M25" s="64">
        <f>'WEEKLY COMPETITIVE REPORT'!M25</f>
        <v>-33.986671893375146</v>
      </c>
      <c r="N25" s="14">
        <f t="shared" si="3"/>
        <v>241.1536423651387</v>
      </c>
      <c r="O25" s="37">
        <f>'WEEKLY COMPETITIVE REPORT'!O25</f>
        <v>9</v>
      </c>
      <c r="P25" s="14">
        <f>'WEEKLY COMPETITIVE REPORT'!P25/Y4</f>
        <v>2960.4330454955534</v>
      </c>
      <c r="Q25" s="14">
        <f>'WEEKLY COMPETITIVE REPORT'!Q25/Y4</f>
        <v>4910.426601366155</v>
      </c>
      <c r="R25" s="22">
        <f>'WEEKLY COMPETITIVE REPORT'!R25</f>
        <v>480</v>
      </c>
      <c r="S25" s="22">
        <f>'WEEKLY COMPETITIVE REPORT'!S25</f>
        <v>822</v>
      </c>
      <c r="T25" s="64">
        <f>'WEEKLY COMPETITIVE REPORT'!T25</f>
        <v>-39.71128608923884</v>
      </c>
      <c r="U25" s="14">
        <f>'WEEKLY COMPETITIVE REPORT'!U25/Y4</f>
        <v>149374.9194483825</v>
      </c>
      <c r="V25" s="14">
        <f t="shared" si="4"/>
        <v>328.9370050550615</v>
      </c>
      <c r="W25" s="25">
        <f t="shared" si="5"/>
        <v>152335.35249387808</v>
      </c>
      <c r="X25" s="22">
        <f>'WEEKLY COMPETITIVE REPORT'!X25</f>
        <v>25058</v>
      </c>
      <c r="Y25" s="56">
        <f>'WEEKLY COMPETITIVE REPORT'!Y25</f>
        <v>25538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THE WOMAN IN BLACK</v>
      </c>
      <c r="D26" s="4" t="str">
        <f>'WEEKLY COMPETITIVE REPORT'!D26</f>
        <v>ŽENSKA V ČRNEM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4</v>
      </c>
      <c r="H26" s="37">
        <f>'WEEKLY COMPETITIVE REPORT'!H26</f>
        <v>4</v>
      </c>
      <c r="I26" s="14">
        <f>'WEEKLY COMPETITIVE REPORT'!I26/Y4</f>
        <v>1957.7265111483437</v>
      </c>
      <c r="J26" s="14">
        <f>'WEEKLY COMPETITIVE REPORT'!J26/Y4</f>
        <v>2576.3629333677018</v>
      </c>
      <c r="K26" s="22">
        <f>'WEEKLY COMPETITIVE REPORT'!K26</f>
        <v>303</v>
      </c>
      <c r="L26" s="22">
        <f>'WEEKLY COMPETITIVE REPORT'!L26</f>
        <v>401</v>
      </c>
      <c r="M26" s="64">
        <f>'WEEKLY COMPETITIVE REPORT'!M26</f>
        <v>-24.012006003001503</v>
      </c>
      <c r="N26" s="14">
        <f t="shared" si="3"/>
        <v>489.4316277870859</v>
      </c>
      <c r="O26" s="37">
        <f>'WEEKLY COMPETITIVE REPORT'!O26</f>
        <v>4</v>
      </c>
      <c r="P26" s="14">
        <f>'WEEKLY COMPETITIVE REPORT'!P26/Y4</f>
        <v>2779.9974223482404</v>
      </c>
      <c r="Q26" s="14">
        <f>'WEEKLY COMPETITIVE REPORT'!Q26/Y4</f>
        <v>3666.7096275293206</v>
      </c>
      <c r="R26" s="22">
        <f>'WEEKLY COMPETITIVE REPORT'!R26</f>
        <v>481</v>
      </c>
      <c r="S26" s="22">
        <f>'WEEKLY COMPETITIVE REPORT'!S26</f>
        <v>625</v>
      </c>
      <c r="T26" s="64">
        <f>'WEEKLY COMPETITIVE REPORT'!T26</f>
        <v>-24.18277680140598</v>
      </c>
      <c r="U26" s="14">
        <f>'WEEKLY COMPETITIVE REPORT'!U26/Y4</f>
        <v>20759.118443098338</v>
      </c>
      <c r="V26" s="14">
        <f t="shared" si="4"/>
        <v>694.9993555870601</v>
      </c>
      <c r="W26" s="25">
        <f t="shared" si="5"/>
        <v>23539.115865446576</v>
      </c>
      <c r="X26" s="22">
        <f>'WEEKLY COMPETITIVE REPORT'!X26</f>
        <v>3470</v>
      </c>
      <c r="Y26" s="56">
        <f>'WEEKLY COMPETITIVE REPORT'!Y26</f>
        <v>3951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SHAME</v>
      </c>
      <c r="D27" s="4" t="str">
        <f>'WEEKLY COMPETITIVE REPORT'!D27</f>
        <v>SRAMOTA</v>
      </c>
      <c r="E27" s="4" t="str">
        <f>'WEEKLY COMPETITIVE REPORT'!E27</f>
        <v>IND</v>
      </c>
      <c r="F27" s="4" t="str">
        <f>'WEEKLY COMPETITIVE REPORT'!F27</f>
        <v>CF</v>
      </c>
      <c r="G27" s="37">
        <f>'WEEKLY COMPETITIVE REPORT'!G27</f>
        <v>4</v>
      </c>
      <c r="H27" s="37">
        <f>'WEEKLY COMPETITIVE REPORT'!H27</f>
        <v>1</v>
      </c>
      <c r="I27" s="14">
        <f>'WEEKLY COMPETITIVE REPORT'!I27/Y4</f>
        <v>1264.3381879108133</v>
      </c>
      <c r="J27" s="14">
        <f>'WEEKLY COMPETITIVE REPORT'!J27/Y17</f>
        <v>0.11292803367603012</v>
      </c>
      <c r="K27" s="22">
        <f>'WEEKLY COMPETITIVE REPORT'!K27</f>
        <v>208</v>
      </c>
      <c r="L27" s="22">
        <f>'WEEKLY COMPETITIVE REPORT'!L27</f>
        <v>294</v>
      </c>
      <c r="M27" s="64">
        <f>'WEEKLY COMPETITIVE REPORT'!M27</f>
        <v>-29.677419354838705</v>
      </c>
      <c r="N27" s="14">
        <f t="shared" si="3"/>
        <v>1264.3381879108133</v>
      </c>
      <c r="O27" s="37">
        <f>'WEEKLY COMPETITIVE REPORT'!O27</f>
        <v>1</v>
      </c>
      <c r="P27" s="14">
        <f>'WEEKLY COMPETITIVE REPORT'!P27/Y4</f>
        <v>2407.526743137002</v>
      </c>
      <c r="Q27" s="14">
        <f>'WEEKLY COMPETITIVE REPORT'!Q27/Y17</f>
        <v>0.19695620497045252</v>
      </c>
      <c r="R27" s="22">
        <f>'WEEKLY COMPETITIVE REPORT'!R27</f>
        <v>412</v>
      </c>
      <c r="S27" s="22">
        <f>'WEEKLY COMPETITIVE REPORT'!S27</f>
        <v>524</v>
      </c>
      <c r="T27" s="64">
        <f>'WEEKLY COMPETITIVE REPORT'!T27</f>
        <v>-23.222359227291406</v>
      </c>
      <c r="U27" s="14">
        <f>'WEEKLY COMPETITIVE REPORT'!U27/Y17</f>
        <v>0.763701125232737</v>
      </c>
      <c r="V27" s="14">
        <f t="shared" si="4"/>
        <v>2407.526743137002</v>
      </c>
      <c r="W27" s="25">
        <f t="shared" si="5"/>
        <v>2408.290444262235</v>
      </c>
      <c r="X27" s="22">
        <f>'WEEKLY COMPETITIVE REPORT'!X27</f>
        <v>2238</v>
      </c>
      <c r="Y27" s="56">
        <f>'WEEKLY COMPETITIVE REPORT'!Y27</f>
        <v>2650</v>
      </c>
    </row>
    <row r="28" spans="1:25" ht="12.75">
      <c r="A28" s="50">
        <v>15</v>
      </c>
      <c r="B28" s="4">
        <f>'WEEKLY COMPETITIVE REPORT'!B28</f>
        <v>16</v>
      </c>
      <c r="C28" s="4" t="str">
        <f>'WEEKLY COMPETITIVE REPORT'!C28</f>
        <v>TINKER TAILOR SOLDIER SPY</v>
      </c>
      <c r="D28" s="4" t="str">
        <f>'WEEKLY COMPETITIVE REPORT'!D28</f>
        <v>KOTLAR, KROJAČ, VOJAK, VOHUN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3</v>
      </c>
      <c r="H28" s="37">
        <f>'WEEKLY COMPETITIVE REPORT'!H28</f>
        <v>1</v>
      </c>
      <c r="I28" s="14">
        <f>'WEEKLY COMPETITIVE REPORT'!I28/Y4</f>
        <v>1574.9452249001158</v>
      </c>
      <c r="J28" s="14">
        <f>'WEEKLY COMPETITIVE REPORT'!J28/Y17</f>
        <v>0.12482797700963329</v>
      </c>
      <c r="K28" s="22">
        <f>'WEEKLY COMPETITIVE REPORT'!K28</f>
        <v>216</v>
      </c>
      <c r="L28" s="22">
        <f>'WEEKLY COMPETITIVE REPORT'!L28</f>
        <v>270</v>
      </c>
      <c r="M28" s="64">
        <f>'WEEKLY COMPETITIVE REPORT'!M28</f>
        <v>-20.75226977950713</v>
      </c>
      <c r="N28" s="14">
        <f t="shared" si="3"/>
        <v>1574.9452249001158</v>
      </c>
      <c r="O28" s="37">
        <f>'WEEKLY COMPETITIVE REPORT'!O28</f>
        <v>1</v>
      </c>
      <c r="P28" s="14">
        <f>'WEEKLY COMPETITIVE REPORT'!P28/Y4</f>
        <v>2331.486016239206</v>
      </c>
      <c r="Q28" s="14">
        <f>'WEEKLY COMPETITIVE REPORT'!Q28/Y17</f>
        <v>0.18521816562778273</v>
      </c>
      <c r="R28" s="22">
        <f>'WEEKLY COMPETITIVE REPORT'!R28</f>
        <v>329</v>
      </c>
      <c r="S28" s="22">
        <f>'WEEKLY COMPETITIVE REPORT'!S28</f>
        <v>412</v>
      </c>
      <c r="T28" s="64">
        <f>'WEEKLY COMPETITIVE REPORT'!T28</f>
        <v>-20.935314685314694</v>
      </c>
      <c r="U28" s="14">
        <f>'WEEKLY COMPETITIVE REPORT'!U28/Y17</f>
        <v>0.5533068890148142</v>
      </c>
      <c r="V28" s="14">
        <f t="shared" si="4"/>
        <v>2331.486016239206</v>
      </c>
      <c r="W28" s="25">
        <f t="shared" si="5"/>
        <v>2332.039323128221</v>
      </c>
      <c r="X28" s="22">
        <f>'WEEKLY COMPETITIVE REPORT'!X28</f>
        <v>1271</v>
      </c>
      <c r="Y28" s="56">
        <f>'WEEKLY COMPETITIVE REPORT'!Y28</f>
        <v>1600</v>
      </c>
    </row>
    <row r="29" spans="1:25" ht="12.75">
      <c r="A29" s="50">
        <v>16</v>
      </c>
      <c r="B29" s="4">
        <f>'WEEKLY COMPETITIVE REPORT'!B29</f>
        <v>10</v>
      </c>
      <c r="C29" s="4" t="str">
        <f>'WEEKLY COMPETITIVE REPORT'!C29</f>
        <v>SAFE HOUSE</v>
      </c>
      <c r="D29" s="4" t="str">
        <f>'WEEKLY COMPETITIVE REPORT'!D29</f>
        <v>VARNA HIŠA</v>
      </c>
      <c r="E29" s="4" t="str">
        <f>'WEEKLY COMPETITIVE REPORT'!E29</f>
        <v>UNI</v>
      </c>
      <c r="F29" s="4" t="str">
        <f>'WEEKLY COMPETITIVE REPORT'!F29</f>
        <v>Karantanija</v>
      </c>
      <c r="G29" s="37">
        <f>'WEEKLY COMPETITIVE REPORT'!G29</f>
        <v>7</v>
      </c>
      <c r="H29" s="37">
        <f>'WEEKLY COMPETITIVE REPORT'!H29</f>
        <v>7</v>
      </c>
      <c r="I29" s="14">
        <f>'WEEKLY COMPETITIVE REPORT'!I29/Y4</f>
        <v>1594.2776130944708</v>
      </c>
      <c r="J29" s="14">
        <f>'WEEKLY COMPETITIVE REPORT'!J29/Y17</f>
        <v>0.188780053428317</v>
      </c>
      <c r="K29" s="22">
        <f>'WEEKLY COMPETITIVE REPORT'!K29</f>
        <v>252</v>
      </c>
      <c r="L29" s="22">
        <f>'WEEKLY COMPETITIVE REPORT'!L29</f>
        <v>479</v>
      </c>
      <c r="M29" s="64">
        <f>'WEEKLY COMPETITIVE REPORT'!M29</f>
        <v>-46.955403087478565</v>
      </c>
      <c r="N29" s="14">
        <f t="shared" si="3"/>
        <v>227.75394472778154</v>
      </c>
      <c r="O29" s="37">
        <f>'WEEKLY COMPETITIVE REPORT'!O29</f>
        <v>7</v>
      </c>
      <c r="P29" s="14">
        <f>'WEEKLY COMPETITIVE REPORT'!P29/Y4</f>
        <v>2172.9604330454954</v>
      </c>
      <c r="Q29" s="14">
        <f>'WEEKLY COMPETITIVE REPORT'!Q29/Y17</f>
        <v>0.2535416498016676</v>
      </c>
      <c r="R29" s="22">
        <f>'WEEKLY COMPETITIVE REPORT'!R29</f>
        <v>349</v>
      </c>
      <c r="S29" s="22">
        <f>'WEEKLY COMPETITIVE REPORT'!S29</f>
        <v>679</v>
      </c>
      <c r="T29" s="64">
        <f>'WEEKLY COMPETITIVE REPORT'!T29</f>
        <v>-46.16858237547893</v>
      </c>
      <c r="U29" s="14">
        <f>'WEEKLY COMPETITIVE REPORT'!U29/Y4</f>
        <v>83144.73514628173</v>
      </c>
      <c r="V29" s="14">
        <f t="shared" si="4"/>
        <v>310.42291900649934</v>
      </c>
      <c r="W29" s="25">
        <f t="shared" si="5"/>
        <v>85317.69557932722</v>
      </c>
      <c r="X29" s="22">
        <f>'WEEKLY COMPETITIVE REPORT'!X29</f>
        <v>13913</v>
      </c>
      <c r="Y29" s="56">
        <f>'WEEKLY COMPETITIVE REPORT'!Y29</f>
        <v>14262</v>
      </c>
    </row>
    <row r="30" spans="1:25" ht="12.75">
      <c r="A30" s="51">
        <v>17</v>
      </c>
      <c r="B30" s="4" t="str">
        <f>'WEEKLY COMPETITIVE REPORT'!B30</f>
        <v>New</v>
      </c>
      <c r="C30" s="4" t="str">
        <f>'WEEKLY COMPETITIVE REPORT'!C30</f>
        <v>WE NEED TO TALK ABOUT KEVIN</v>
      </c>
      <c r="D30" s="4" t="str">
        <f>'WEEKLY COMPETITIVE REPORT'!D30</f>
        <v>MORAMO SE POGOVORITI O KEVINU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1</v>
      </c>
      <c r="H30" s="37">
        <f>'WEEKLY COMPETITIVE REPORT'!H30</f>
        <v>1</v>
      </c>
      <c r="I30" s="14">
        <f>'WEEKLY COMPETITIVE REPORT'!I30/Y4</f>
        <v>1321.0465266142544</v>
      </c>
      <c r="J30" s="14">
        <f>'WEEKLY COMPETITIVE REPORT'!J30/Y17</f>
        <v>0</v>
      </c>
      <c r="K30" s="22">
        <f>'WEEKLY COMPETITIVE REPORT'!K30</f>
        <v>335</v>
      </c>
      <c r="L30" s="22">
        <f>'WEEKLY COMPETITIVE REPORT'!L30</f>
        <v>0</v>
      </c>
      <c r="M30" s="64">
        <f>'WEEKLY COMPETITIVE REPORT'!M30</f>
        <v>0</v>
      </c>
      <c r="N30" s="14">
        <f t="shared" si="3"/>
        <v>1321.0465266142544</v>
      </c>
      <c r="O30" s="37">
        <f>'WEEKLY COMPETITIVE REPORT'!O30</f>
        <v>1</v>
      </c>
      <c r="P30" s="14">
        <f>'WEEKLY COMPETITIVE REPORT'!P30/Y4</f>
        <v>1779.8685397602783</v>
      </c>
      <c r="Q30" s="14">
        <f>'WEEKLY COMPETITIVE REPORT'!Q30/Y17</f>
        <v>0</v>
      </c>
      <c r="R30" s="22">
        <f>'WEEKLY COMPETITIVE REPORT'!R30</f>
        <v>422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7744.55471065859</v>
      </c>
      <c r="V30" s="14">
        <f t="shared" si="4"/>
        <v>1779.8685397602783</v>
      </c>
      <c r="W30" s="25">
        <f t="shared" si="5"/>
        <v>9524.423250418868</v>
      </c>
      <c r="X30" s="22">
        <f>'WEEKLY COMPETITIVE REPORT'!X30</f>
        <v>1305</v>
      </c>
      <c r="Y30" s="56">
        <f>'WEEKLY COMPETITIVE REPORT'!Y30</f>
        <v>1727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ALVIN AND THE CHIPMUNKS 3</v>
      </c>
      <c r="D31" s="4" t="str">
        <f>'WEEKLY COMPETITIVE REPORT'!D31</f>
        <v>ALVIN IN VEVERIČKI 3</v>
      </c>
      <c r="E31" s="4" t="str">
        <f>'WEEKLY COMPETITIVE REPORT'!E31</f>
        <v>FOX</v>
      </c>
      <c r="F31" s="4" t="str">
        <f>'WEEKLY COMPETITIVE REPORT'!F31</f>
        <v>Blitz</v>
      </c>
      <c r="G31" s="37">
        <f>'WEEKLY COMPETITIVE REPORT'!G31</f>
        <v>15</v>
      </c>
      <c r="H31" s="37">
        <f>'WEEKLY COMPETITIVE REPORT'!H31</f>
        <v>13</v>
      </c>
      <c r="I31" s="14">
        <f>'WEEKLY COMPETITIVE REPORT'!I31/Y4</f>
        <v>1145.7662069854362</v>
      </c>
      <c r="J31" s="14">
        <f>'WEEKLY COMPETITIVE REPORT'!J31/Y17</f>
        <v>0.0909900429045576</v>
      </c>
      <c r="K31" s="22">
        <f>'WEEKLY COMPETITIVE REPORT'!K31</f>
        <v>188</v>
      </c>
      <c r="L31" s="22">
        <f>'WEEKLY COMPETITIVE REPORT'!L31</f>
        <v>237</v>
      </c>
      <c r="M31" s="64">
        <f>'WEEKLY COMPETITIVE REPORT'!M31</f>
        <v>-20.907473309608534</v>
      </c>
      <c r="N31" s="14">
        <f t="shared" si="3"/>
        <v>88.13586207580278</v>
      </c>
      <c r="O31" s="37">
        <f>'WEEKLY COMPETITIVE REPORT'!O31</f>
        <v>13</v>
      </c>
      <c r="P31" s="14">
        <f>'WEEKLY COMPETITIVE REPORT'!P31/Y4</f>
        <v>1314.602397216136</v>
      </c>
      <c r="Q31" s="14">
        <f>'WEEKLY COMPETITIVE REPORT'!Q31/Y17</f>
        <v>0.09827572249655954</v>
      </c>
      <c r="R31" s="22">
        <f>'WEEKLY COMPETITIVE REPORT'!R31</f>
        <v>219</v>
      </c>
      <c r="S31" s="22">
        <f>'WEEKLY COMPETITIVE REPORT'!S31</f>
        <v>258</v>
      </c>
      <c r="T31" s="64">
        <f>'WEEKLY COMPETITIVE REPORT'!T31</f>
        <v>-15.980230642504125</v>
      </c>
      <c r="U31" s="14">
        <f>'WEEKLY COMPETITIVE REPORT'!U31/Y4</f>
        <v>442694.93491429306</v>
      </c>
      <c r="V31" s="14">
        <f t="shared" si="4"/>
        <v>101.12326132431816</v>
      </c>
      <c r="W31" s="25">
        <f t="shared" si="5"/>
        <v>444009.5373115092</v>
      </c>
      <c r="X31" s="22">
        <f>'WEEKLY COMPETITIVE REPORT'!X31</f>
        <v>80039</v>
      </c>
      <c r="Y31" s="56">
        <f>'WEEKLY COMPETITIVE REPORT'!Y31</f>
        <v>80258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JOURNEY 2: THE MYSTERIOUS ISLAND</v>
      </c>
      <c r="D32" s="4" t="str">
        <f>'WEEKLY COMPETITIVE REPORT'!D32</f>
        <v>POTOVANJE V SREDIŠČE ZEMLJE 2: SKRIVNOSTNI OTOK</v>
      </c>
      <c r="E32" s="4" t="str">
        <f>'WEEKLY COMPETITIVE REPORT'!E32</f>
        <v>WB</v>
      </c>
      <c r="F32" s="4" t="str">
        <f>'WEEKLY COMPETITIVE REPORT'!F32</f>
        <v>Blitz</v>
      </c>
      <c r="G32" s="37">
        <f>'WEEKLY COMPETITIVE REPORT'!G32</f>
        <v>8</v>
      </c>
      <c r="H32" s="37">
        <f>'WEEKLY COMPETITIVE REPORT'!H32</f>
        <v>14</v>
      </c>
      <c r="I32" s="14">
        <f>'WEEKLY COMPETITIVE REPORT'!I32/Y4</f>
        <v>1091.6355200412424</v>
      </c>
      <c r="J32" s="14">
        <f>'WEEKLY COMPETITIVE REPORT'!J32/Y17</f>
        <v>0.12353274508216627</v>
      </c>
      <c r="K32" s="22">
        <f>'WEEKLY COMPETITIVE REPORT'!K32</f>
        <v>188</v>
      </c>
      <c r="L32" s="22">
        <f>'WEEKLY COMPETITIVE REPORT'!L32</f>
        <v>300</v>
      </c>
      <c r="M32" s="64">
        <f>'WEEKLY COMPETITIVE REPORT'!M32</f>
        <v>-44.4954128440367</v>
      </c>
      <c r="N32" s="14">
        <f t="shared" si="3"/>
        <v>77.97396571723161</v>
      </c>
      <c r="O32" s="37">
        <f>'WEEKLY COMPETITIVE REPORT'!O32</f>
        <v>14</v>
      </c>
      <c r="P32" s="14">
        <f>'WEEKLY COMPETITIVE REPORT'!P32/Y4</f>
        <v>1194.7415904111353</v>
      </c>
      <c r="Q32" s="14">
        <f>'WEEKLY COMPETITIVE REPORT'!Q32/Y17</f>
        <v>0.14652311179470573</v>
      </c>
      <c r="R32" s="22">
        <f>'WEEKLY COMPETITIVE REPORT'!R32</f>
        <v>207</v>
      </c>
      <c r="S32" s="22">
        <f>'WEEKLY COMPETITIVE REPORT'!S32</f>
        <v>365</v>
      </c>
      <c r="T32" s="64">
        <f>'WEEKLY COMPETITIVE REPORT'!T32</f>
        <v>-48.78453038674033</v>
      </c>
      <c r="U32" s="14">
        <f>'WEEKLY COMPETITIVE REPORT'!U32/Y4</f>
        <v>144070.11212785152</v>
      </c>
      <c r="V32" s="14">
        <f t="shared" si="4"/>
        <v>85.33868502936681</v>
      </c>
      <c r="W32" s="25">
        <f t="shared" si="5"/>
        <v>145264.85371826266</v>
      </c>
      <c r="X32" s="22">
        <f>'WEEKLY COMPETITIVE REPORT'!X32</f>
        <v>22352</v>
      </c>
      <c r="Y32" s="56">
        <f>'WEEKLY COMPETITIVE REPORT'!Y32</f>
        <v>22559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143</v>
      </c>
      <c r="I34" s="32">
        <f>SUM(I14:I33)</f>
        <v>132407.526743137</v>
      </c>
      <c r="J34" s="31">
        <f>SUM(J14:J33)</f>
        <v>76080.03273303693</v>
      </c>
      <c r="K34" s="31">
        <f>SUM(K14:K33)</f>
        <v>19984</v>
      </c>
      <c r="L34" s="31">
        <f>SUM(L14:L33)</f>
        <v>13080</v>
      </c>
      <c r="M34" s="64">
        <f>'WEEKLY COMPETITIVE REPORT'!M34</f>
        <v>-55.89636816347557</v>
      </c>
      <c r="N34" s="32">
        <f>I34/H34</f>
        <v>925.9267604415174</v>
      </c>
      <c r="O34" s="40">
        <f>'WEEKLY COMPETITIVE REPORT'!O34</f>
        <v>143</v>
      </c>
      <c r="P34" s="31">
        <f>SUM(P14:P33)</f>
        <v>185231.3442453925</v>
      </c>
      <c r="Q34" s="31">
        <f>SUM(Q14:Q33)</f>
        <v>110442.94779156559</v>
      </c>
      <c r="R34" s="31">
        <f>SUM(R14:R33)</f>
        <v>29990</v>
      </c>
      <c r="S34" s="31">
        <f>SUM(S14:S33)</f>
        <v>20495</v>
      </c>
      <c r="T34" s="65">
        <f>P34/Q34-100%</f>
        <v>0.6771676956230104</v>
      </c>
      <c r="U34" s="31">
        <f>SUM(U14:U33)</f>
        <v>1352912.7746700842</v>
      </c>
      <c r="V34" s="32">
        <f>P34/O34</f>
        <v>1295.3240856321154</v>
      </c>
      <c r="W34" s="31">
        <f>SUM(W14:W33)</f>
        <v>1538144.1189154764</v>
      </c>
      <c r="X34" s="31">
        <f>SUM(X14:X33)</f>
        <v>233425</v>
      </c>
      <c r="Y34" s="35">
        <f>SUM(Y14:Y33)</f>
        <v>263415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2012-04-05T13:14:46Z</dcterms:modified>
  <cp:category/>
  <cp:version/>
  <cp:contentType/>
  <cp:contentStatus/>
</cp:coreProperties>
</file>