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221" windowWidth="19440" windowHeight="691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<sst xmlns="http://schemas.openxmlformats.org/spreadsheetml/2006/main" count="260" uniqueCount="90">
  <si>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</si>
  <si>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</si>
  <si>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</si>
  <si>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</si>
  <si>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</si>
  <si>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</si>
  <si>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</si>
  <si>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</si>
  <si>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</si>
  <si>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</si>
  <si>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</si>
  <si>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</si>
  <si>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</si>
  <si>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</si>
  <si>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</si>
  <si>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</si>
  <si>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</si>
  <si>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</si>
  <si>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</si>
  <si>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</si>
  <si>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</si>
  <si>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</si>
  <si>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</si>
  <si>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</si>
  <si>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</si>
  <si>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</si>
  <si>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</si>
  <si>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</si>
  <si>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</si>
  <si>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</si>
  <si>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</si>
  <si>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</si>
  <si>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</si>
  <si>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</si>
  <si>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</si>
  <si>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</si>
  <si>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</si>
  <si>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</si>
  <si>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</si>
  <si>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</si>
  <si>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</si>
  <si>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</si>
  <si>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</si>
  <si>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</si>
  <si>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</si>
  <si>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</si>
  <si>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WB</t>
  </si>
  <si>
    <t>UNI</t>
  </si>
  <si>
    <t>IND</t>
  </si>
  <si>
    <t>Cinemania</t>
  </si>
  <si>
    <t>FOX</t>
  </si>
  <si>
    <t>FIVIA</t>
  </si>
  <si>
    <t>PARADA</t>
  </si>
  <si>
    <t>IRON LADY</t>
  </si>
  <si>
    <t>ŽELEZNA LADY</t>
  </si>
  <si>
    <t>ONE FOR THE MONEY</t>
  </si>
  <si>
    <t>VSE ZA DENAR</t>
  </si>
  <si>
    <t>WANDERLUST</t>
  </si>
  <si>
    <t>ODKLOP</t>
  </si>
  <si>
    <t>HUNGER GAMES</t>
  </si>
  <si>
    <t>IGRE LAKOTE: ARENA SMRTI</t>
  </si>
  <si>
    <t>CARNAGE</t>
  </si>
  <si>
    <t>MASAKER</t>
  </si>
  <si>
    <t>LORAX</t>
  </si>
  <si>
    <t>WRATH OF THE TITANS</t>
  </si>
  <si>
    <t>BES TITANOV</t>
  </si>
  <si>
    <t>AMERICAN REUNION</t>
  </si>
  <si>
    <t>AMERIŠKA PITA: OBLETNICA</t>
  </si>
  <si>
    <t>TITANIC</t>
  </si>
  <si>
    <t>TITANIC 3D</t>
  </si>
  <si>
    <t>ARCHEO</t>
  </si>
  <si>
    <t>BEST EXOTIC MARIGOLD HOTEL</t>
  </si>
  <si>
    <t>EKSOTIČNI HOTEL MARIGOLD</t>
  </si>
  <si>
    <t>LUCKY ONE</t>
  </si>
  <si>
    <t>TALISMAN</t>
  </si>
  <si>
    <t>BATTLESHIP</t>
  </si>
  <si>
    <t>BOJNA LADJA</t>
  </si>
  <si>
    <t>26 - Apr</t>
  </si>
  <si>
    <t>02 - May</t>
  </si>
  <si>
    <t>27 - Apr</t>
  </si>
  <si>
    <t>29 - May</t>
  </si>
  <si>
    <t>New</t>
  </si>
  <si>
    <t>THE DOLPHIN</t>
  </si>
  <si>
    <t>DELFIN</t>
  </si>
  <si>
    <t>MIRROR, MIRROR</t>
  </si>
  <si>
    <t>ZRCALCE, ZRCALCE</t>
  </si>
  <si>
    <t>PROJECT X</t>
  </si>
  <si>
    <t>PROJEKT X</t>
  </si>
  <si>
    <t>MY WEEK WITH MARILYN</t>
  </si>
  <si>
    <t>MOJ TEDEN Z MARILYN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</si>
</sst>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 quotePrefix="1">
      <alignment horizontal="right"/>
    </xf>
    <xf numFmtId="0" fontId="5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O36" sqref="O36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5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4"/>
      <c r="E4" s="8"/>
      <c r="F4" s="8"/>
      <c r="G4" s="19" t="s">
        <v>2</v>
      </c>
      <c r="H4" s="20"/>
      <c r="I4" s="20"/>
      <c r="J4" s="20"/>
      <c r="K4" s="81" t="s">
        <v>79</v>
      </c>
      <c r="L4" s="20"/>
      <c r="M4" s="82" t="s">
        <v>80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0.7759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0" t="s">
        <v>77</v>
      </c>
      <c r="L5" s="7"/>
      <c r="M5" s="83" t="s">
        <v>78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18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91">
        <v>41032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66</v>
      </c>
      <c r="D14" s="4" t="s">
        <v>67</v>
      </c>
      <c r="E14" s="15" t="s">
        <v>47</v>
      </c>
      <c r="F14" s="15" t="s">
        <v>36</v>
      </c>
      <c r="G14" s="37">
        <v>4</v>
      </c>
      <c r="H14" s="37">
        <v>11</v>
      </c>
      <c r="I14" s="14">
        <v>21432</v>
      </c>
      <c r="J14" s="14">
        <v>42505</v>
      </c>
      <c r="K14" s="22">
        <v>4374</v>
      </c>
      <c r="L14" s="22">
        <v>8636</v>
      </c>
      <c r="M14" s="64">
        <f>(I14/J14*100)-100</f>
        <v>-49.57769674155982</v>
      </c>
      <c r="N14" s="14">
        <f aca="true" t="shared" si="0" ref="N14:N31">I14/H14</f>
        <v>1948.3636363636363</v>
      </c>
      <c r="O14" s="37">
        <v>11</v>
      </c>
      <c r="P14" s="22">
        <v>42350</v>
      </c>
      <c r="Q14" s="22">
        <v>56656</v>
      </c>
      <c r="R14" s="22">
        <v>9618</v>
      </c>
      <c r="S14" s="22">
        <v>12449</v>
      </c>
      <c r="T14" s="64">
        <f>(P14/Q14*100)-100</f>
        <v>-25.250635413724936</v>
      </c>
      <c r="U14" s="75">
        <v>323253</v>
      </c>
      <c r="V14" s="14">
        <f aca="true" t="shared" si="1" ref="V14:V31">P14/O14</f>
        <v>3850</v>
      </c>
      <c r="W14" s="75">
        <f aca="true" t="shared" si="2" ref="W14:W31">SUM(U14,P14)</f>
        <v>365603</v>
      </c>
      <c r="X14" s="75">
        <v>70058</v>
      </c>
      <c r="Y14" s="76">
        <f aca="true" t="shared" si="3" ref="Y14:Y31">SUM(X14,R14)</f>
        <v>79676</v>
      </c>
    </row>
    <row r="15" spans="1:25" ht="12.75">
      <c r="A15" s="72">
        <v>2</v>
      </c>
      <c r="B15" s="72" t="s">
        <v>81</v>
      </c>
      <c r="C15" s="4" t="s">
        <v>84</v>
      </c>
      <c r="D15" s="4" t="s">
        <v>85</v>
      </c>
      <c r="E15" s="15" t="s">
        <v>48</v>
      </c>
      <c r="F15" s="15" t="s">
        <v>36</v>
      </c>
      <c r="G15" s="37">
        <v>1</v>
      </c>
      <c r="H15" s="37">
        <v>10</v>
      </c>
      <c r="I15" s="14">
        <v>10725</v>
      </c>
      <c r="J15" s="14"/>
      <c r="K15" s="22">
        <v>2175</v>
      </c>
      <c r="L15" s="22"/>
      <c r="M15" s="64"/>
      <c r="N15" s="14">
        <f t="shared" si="0"/>
        <v>1072.5</v>
      </c>
      <c r="O15" s="37">
        <v>10</v>
      </c>
      <c r="P15" s="22">
        <v>24594</v>
      </c>
      <c r="Q15" s="22"/>
      <c r="R15" s="22">
        <v>5451</v>
      </c>
      <c r="S15" s="22"/>
      <c r="T15" s="64"/>
      <c r="U15" s="75"/>
      <c r="V15" s="14">
        <f t="shared" si="1"/>
        <v>2459.4</v>
      </c>
      <c r="W15" s="75">
        <f t="shared" si="2"/>
        <v>24594</v>
      </c>
      <c r="X15" s="75"/>
      <c r="Y15" s="76">
        <f t="shared" si="3"/>
        <v>5451</v>
      </c>
    </row>
    <row r="16" spans="1:25" ht="12.75">
      <c r="A16" s="72">
        <v>3</v>
      </c>
      <c r="B16" s="72">
        <v>2</v>
      </c>
      <c r="C16" s="4" t="s">
        <v>75</v>
      </c>
      <c r="D16" s="4" t="s">
        <v>76</v>
      </c>
      <c r="E16" s="15" t="s">
        <v>47</v>
      </c>
      <c r="F16" s="15" t="s">
        <v>36</v>
      </c>
      <c r="G16" s="37">
        <v>2</v>
      </c>
      <c r="H16" s="37">
        <v>9</v>
      </c>
      <c r="I16" s="24">
        <v>9820</v>
      </c>
      <c r="J16" s="24">
        <v>22161</v>
      </c>
      <c r="K16" s="24">
        <v>1882</v>
      </c>
      <c r="L16" s="24">
        <v>4189</v>
      </c>
      <c r="M16" s="64">
        <f>(I16/J16*100)-100</f>
        <v>-55.68792022020667</v>
      </c>
      <c r="N16" s="14">
        <f t="shared" si="0"/>
        <v>1091.111111111111</v>
      </c>
      <c r="O16" s="73">
        <v>9</v>
      </c>
      <c r="P16" s="14">
        <v>20449</v>
      </c>
      <c r="Q16" s="14">
        <v>31668</v>
      </c>
      <c r="R16" s="14">
        <v>4339</v>
      </c>
      <c r="S16" s="14">
        <v>6504</v>
      </c>
      <c r="T16" s="64">
        <f>(P16/Q16*100)-100</f>
        <v>-35.42692939244664</v>
      </c>
      <c r="U16" s="75">
        <v>34937</v>
      </c>
      <c r="V16" s="14">
        <f t="shared" si="1"/>
        <v>2272.1111111111113</v>
      </c>
      <c r="W16" s="75">
        <f t="shared" si="2"/>
        <v>55386</v>
      </c>
      <c r="X16" s="75">
        <v>7253</v>
      </c>
      <c r="Y16" s="76">
        <f t="shared" si="3"/>
        <v>11592</v>
      </c>
    </row>
    <row r="17" spans="1:25" ht="12.75">
      <c r="A17" s="72">
        <v>4</v>
      </c>
      <c r="B17" s="72" t="s">
        <v>81</v>
      </c>
      <c r="C17" s="86" t="s">
        <v>86</v>
      </c>
      <c r="D17" s="86" t="s">
        <v>87</v>
      </c>
      <c r="E17" s="15" t="s">
        <v>46</v>
      </c>
      <c r="F17" s="15" t="s">
        <v>42</v>
      </c>
      <c r="G17" s="37">
        <v>1</v>
      </c>
      <c r="H17" s="37">
        <v>8</v>
      </c>
      <c r="I17" s="24">
        <v>8424</v>
      </c>
      <c r="J17" s="24"/>
      <c r="K17" s="24">
        <v>1663</v>
      </c>
      <c r="L17" s="24"/>
      <c r="M17" s="64"/>
      <c r="N17" s="14">
        <f t="shared" si="0"/>
        <v>1053</v>
      </c>
      <c r="O17" s="73">
        <v>8</v>
      </c>
      <c r="P17" s="14">
        <v>19442</v>
      </c>
      <c r="Q17" s="14"/>
      <c r="R17" s="14">
        <v>4475</v>
      </c>
      <c r="S17" s="14"/>
      <c r="T17" s="64"/>
      <c r="U17" s="75">
        <v>8027</v>
      </c>
      <c r="V17" s="14">
        <f t="shared" si="1"/>
        <v>2430.25</v>
      </c>
      <c r="W17" s="75">
        <f t="shared" si="2"/>
        <v>27469</v>
      </c>
      <c r="X17" s="75">
        <v>1748</v>
      </c>
      <c r="Y17" s="76">
        <f t="shared" si="3"/>
        <v>6223</v>
      </c>
    </row>
    <row r="18" spans="1:25" ht="13.5" customHeight="1">
      <c r="A18" s="72">
        <v>5</v>
      </c>
      <c r="B18" s="72">
        <v>5</v>
      </c>
      <c r="C18" s="4" t="s">
        <v>73</v>
      </c>
      <c r="D18" s="4" t="s">
        <v>74</v>
      </c>
      <c r="E18" s="15" t="s">
        <v>46</v>
      </c>
      <c r="F18" s="15" t="s">
        <v>42</v>
      </c>
      <c r="G18" s="37">
        <v>2</v>
      </c>
      <c r="H18" s="37">
        <v>6</v>
      </c>
      <c r="I18" s="14">
        <v>6589</v>
      </c>
      <c r="J18" s="14">
        <v>12791</v>
      </c>
      <c r="K18" s="93">
        <v>1307</v>
      </c>
      <c r="L18" s="93">
        <v>2514</v>
      </c>
      <c r="M18" s="64">
        <f>(I18/J18*100)-100</f>
        <v>-48.487217574857326</v>
      </c>
      <c r="N18" s="14">
        <f t="shared" si="0"/>
        <v>1098.1666666666667</v>
      </c>
      <c r="O18" s="73">
        <v>6</v>
      </c>
      <c r="P18" s="14">
        <v>13462</v>
      </c>
      <c r="Q18" s="14">
        <v>19060</v>
      </c>
      <c r="R18" s="14">
        <v>2941</v>
      </c>
      <c r="S18" s="14">
        <v>4249</v>
      </c>
      <c r="T18" s="64">
        <f>(P18/Q18*100)-100</f>
        <v>-29.37040923399789</v>
      </c>
      <c r="U18" s="95">
        <v>20031</v>
      </c>
      <c r="V18" s="14">
        <f t="shared" si="1"/>
        <v>2243.6666666666665</v>
      </c>
      <c r="W18" s="75">
        <f t="shared" si="2"/>
        <v>33493</v>
      </c>
      <c r="X18" s="75">
        <v>4451</v>
      </c>
      <c r="Y18" s="76">
        <f t="shared" si="3"/>
        <v>7392</v>
      </c>
    </row>
    <row r="19" spans="1:25" ht="12.75">
      <c r="A19" s="72">
        <v>6</v>
      </c>
      <c r="B19" s="72">
        <v>4</v>
      </c>
      <c r="C19" s="4" t="s">
        <v>68</v>
      </c>
      <c r="D19" s="4" t="s">
        <v>69</v>
      </c>
      <c r="E19" s="15" t="s">
        <v>50</v>
      </c>
      <c r="F19" s="15" t="s">
        <v>42</v>
      </c>
      <c r="G19" s="37">
        <v>4</v>
      </c>
      <c r="H19" s="37">
        <v>10</v>
      </c>
      <c r="I19" s="93">
        <v>6064</v>
      </c>
      <c r="J19" s="93">
        <v>14308</v>
      </c>
      <c r="K19" s="92">
        <v>1032</v>
      </c>
      <c r="L19" s="92">
        <v>2445</v>
      </c>
      <c r="M19" s="64">
        <f>(I19/J19*100)-100</f>
        <v>-57.618115739446466</v>
      </c>
      <c r="N19" s="14">
        <f t="shared" si="0"/>
        <v>606.4</v>
      </c>
      <c r="O19" s="73">
        <v>10</v>
      </c>
      <c r="P19" s="14">
        <v>12011</v>
      </c>
      <c r="Q19" s="14">
        <v>19322</v>
      </c>
      <c r="R19" s="14">
        <v>2252</v>
      </c>
      <c r="S19" s="14">
        <v>3507</v>
      </c>
      <c r="T19" s="64">
        <f>(P19/Q19*100)-100</f>
        <v>-37.83769796087362</v>
      </c>
      <c r="U19" s="75">
        <v>96901</v>
      </c>
      <c r="V19" s="14">
        <f t="shared" si="1"/>
        <v>1201.1</v>
      </c>
      <c r="W19" s="75">
        <f t="shared" si="2"/>
        <v>108912</v>
      </c>
      <c r="X19" s="75">
        <v>17870</v>
      </c>
      <c r="Y19" s="76">
        <f t="shared" si="3"/>
        <v>20122</v>
      </c>
    </row>
    <row r="20" spans="1:25" ht="12.75">
      <c r="A20" s="72">
        <v>7</v>
      </c>
      <c r="B20" s="72">
        <v>3</v>
      </c>
      <c r="C20" s="4" t="s">
        <v>63</v>
      </c>
      <c r="D20" s="4" t="s">
        <v>63</v>
      </c>
      <c r="E20" s="15" t="s">
        <v>47</v>
      </c>
      <c r="F20" s="15" t="s">
        <v>36</v>
      </c>
      <c r="G20" s="37">
        <v>5</v>
      </c>
      <c r="H20" s="37">
        <v>14</v>
      </c>
      <c r="I20" s="93">
        <v>4095</v>
      </c>
      <c r="J20" s="93">
        <v>15348</v>
      </c>
      <c r="K20" s="92">
        <v>795</v>
      </c>
      <c r="L20" s="92">
        <v>2986</v>
      </c>
      <c r="M20" s="64">
        <f>(I20/J20*100)-100</f>
        <v>-73.31899921813917</v>
      </c>
      <c r="N20" s="14">
        <f t="shared" si="0"/>
        <v>292.5</v>
      </c>
      <c r="O20" s="73">
        <v>14</v>
      </c>
      <c r="P20" s="22">
        <v>9599</v>
      </c>
      <c r="Q20" s="22">
        <v>19928</v>
      </c>
      <c r="R20" s="22">
        <v>2094</v>
      </c>
      <c r="S20" s="22">
        <v>4173</v>
      </c>
      <c r="T20" s="64">
        <f>(P20/Q20*100)-100</f>
        <v>-51.83159373745484</v>
      </c>
      <c r="U20" s="75">
        <v>130143</v>
      </c>
      <c r="V20" s="14">
        <f t="shared" si="1"/>
        <v>685.6428571428571</v>
      </c>
      <c r="W20" s="75">
        <f t="shared" si="2"/>
        <v>139742</v>
      </c>
      <c r="X20" s="75">
        <v>27693</v>
      </c>
      <c r="Y20" s="76">
        <f t="shared" si="3"/>
        <v>29787</v>
      </c>
    </row>
    <row r="21" spans="1:25" ht="12.75">
      <c r="A21" s="72">
        <v>8</v>
      </c>
      <c r="B21" s="72">
        <v>7</v>
      </c>
      <c r="C21" s="4" t="s">
        <v>59</v>
      </c>
      <c r="D21" s="4" t="s">
        <v>60</v>
      </c>
      <c r="E21" s="15" t="s">
        <v>48</v>
      </c>
      <c r="F21" s="15" t="s">
        <v>42</v>
      </c>
      <c r="G21" s="37">
        <v>6</v>
      </c>
      <c r="H21" s="37">
        <v>7</v>
      </c>
      <c r="I21" s="14">
        <v>2568</v>
      </c>
      <c r="J21" s="14">
        <v>6120</v>
      </c>
      <c r="K21" s="96">
        <v>516</v>
      </c>
      <c r="L21" s="96">
        <v>1159</v>
      </c>
      <c r="M21" s="64">
        <f>(I21/J21*100)-100</f>
        <v>-58.03921568627451</v>
      </c>
      <c r="N21" s="14">
        <f t="shared" si="0"/>
        <v>366.85714285714283</v>
      </c>
      <c r="O21" s="73">
        <v>7</v>
      </c>
      <c r="P21" s="74">
        <v>6697</v>
      </c>
      <c r="Q21" s="74">
        <v>8722</v>
      </c>
      <c r="R21" s="74">
        <v>1270</v>
      </c>
      <c r="S21" s="74">
        <v>1767</v>
      </c>
      <c r="T21" s="64">
        <f>(P21/Q21*100)-100</f>
        <v>-23.21715202935107</v>
      </c>
      <c r="U21" s="75">
        <v>97282</v>
      </c>
      <c r="V21" s="14">
        <f t="shared" si="1"/>
        <v>956.7142857142857</v>
      </c>
      <c r="W21" s="75">
        <f t="shared" si="2"/>
        <v>103979</v>
      </c>
      <c r="X21" s="75">
        <v>20299</v>
      </c>
      <c r="Y21" s="76">
        <f t="shared" si="3"/>
        <v>21569</v>
      </c>
    </row>
    <row r="22" spans="1:25" ht="12.75">
      <c r="A22" s="72">
        <v>9</v>
      </c>
      <c r="B22" s="72">
        <v>6</v>
      </c>
      <c r="C22" s="4" t="s">
        <v>71</v>
      </c>
      <c r="D22" s="4" t="s">
        <v>72</v>
      </c>
      <c r="E22" s="15" t="s">
        <v>50</v>
      </c>
      <c r="F22" s="15" t="s">
        <v>42</v>
      </c>
      <c r="G22" s="37">
        <v>3</v>
      </c>
      <c r="H22" s="37">
        <v>4</v>
      </c>
      <c r="I22" s="24">
        <v>2691</v>
      </c>
      <c r="J22" s="24">
        <v>7747</v>
      </c>
      <c r="K22" s="24">
        <v>503</v>
      </c>
      <c r="L22" s="24">
        <v>1452</v>
      </c>
      <c r="M22" s="64">
        <f>(I22/J22*100)-100</f>
        <v>-65.26397315089713</v>
      </c>
      <c r="N22" s="14">
        <f t="shared" si="0"/>
        <v>672.75</v>
      </c>
      <c r="O22" s="73">
        <v>4</v>
      </c>
      <c r="P22" s="22">
        <v>4855</v>
      </c>
      <c r="Q22" s="22">
        <v>11449</v>
      </c>
      <c r="R22" s="22">
        <v>995</v>
      </c>
      <c r="S22" s="22">
        <v>2253</v>
      </c>
      <c r="T22" s="64">
        <f>(P22/Q22*100)-100</f>
        <v>-57.59454974233557</v>
      </c>
      <c r="U22" s="75">
        <v>28277</v>
      </c>
      <c r="V22" s="14">
        <f t="shared" si="1"/>
        <v>1213.75</v>
      </c>
      <c r="W22" s="75">
        <f t="shared" si="2"/>
        <v>33132</v>
      </c>
      <c r="X22" s="75">
        <v>5810</v>
      </c>
      <c r="Y22" s="76">
        <f t="shared" si="3"/>
        <v>6805</v>
      </c>
    </row>
    <row r="23" spans="1:25" ht="12.75">
      <c r="A23" s="72">
        <v>10</v>
      </c>
      <c r="B23" s="72" t="s">
        <v>81</v>
      </c>
      <c r="C23" s="86" t="s">
        <v>82</v>
      </c>
      <c r="D23" s="86" t="s">
        <v>83</v>
      </c>
      <c r="E23" s="15" t="s">
        <v>48</v>
      </c>
      <c r="F23" s="15" t="s">
        <v>51</v>
      </c>
      <c r="G23" s="37">
        <v>1</v>
      </c>
      <c r="H23" s="37">
        <v>6</v>
      </c>
      <c r="I23" s="24">
        <v>2226</v>
      </c>
      <c r="J23" s="24"/>
      <c r="K23" s="24">
        <v>492</v>
      </c>
      <c r="L23" s="24"/>
      <c r="M23" s="64"/>
      <c r="N23" s="14">
        <f t="shared" si="0"/>
        <v>371</v>
      </c>
      <c r="O23" s="37">
        <v>6</v>
      </c>
      <c r="P23" s="14">
        <v>4350</v>
      </c>
      <c r="Q23" s="14"/>
      <c r="R23" s="14">
        <v>1017</v>
      </c>
      <c r="S23" s="14"/>
      <c r="T23" s="64"/>
      <c r="U23" s="95"/>
      <c r="V23" s="14">
        <f t="shared" si="1"/>
        <v>725</v>
      </c>
      <c r="W23" s="75">
        <f t="shared" si="2"/>
        <v>4350</v>
      </c>
      <c r="X23" s="77"/>
      <c r="Y23" s="76">
        <f t="shared" si="3"/>
        <v>1017</v>
      </c>
    </row>
    <row r="24" spans="1:25" ht="12.75">
      <c r="A24" s="72">
        <v>11</v>
      </c>
      <c r="B24" s="72">
        <v>8</v>
      </c>
      <c r="C24" s="4" t="s">
        <v>64</v>
      </c>
      <c r="D24" s="4" t="s">
        <v>65</v>
      </c>
      <c r="E24" s="15" t="s">
        <v>46</v>
      </c>
      <c r="F24" s="15" t="s">
        <v>42</v>
      </c>
      <c r="G24" s="37">
        <v>5</v>
      </c>
      <c r="H24" s="37">
        <v>14</v>
      </c>
      <c r="I24" s="24">
        <v>1941</v>
      </c>
      <c r="J24" s="24">
        <v>4744</v>
      </c>
      <c r="K24" s="24">
        <v>334</v>
      </c>
      <c r="L24" s="24">
        <v>852</v>
      </c>
      <c r="M24" s="64">
        <f>(I24/J24*100)-100</f>
        <v>-59.085160202360875</v>
      </c>
      <c r="N24" s="14">
        <f t="shared" si="0"/>
        <v>138.64285714285714</v>
      </c>
      <c r="O24" s="73">
        <v>14</v>
      </c>
      <c r="P24" s="22">
        <v>4109</v>
      </c>
      <c r="Q24" s="22">
        <v>6605</v>
      </c>
      <c r="R24" s="22">
        <v>788</v>
      </c>
      <c r="S24" s="22">
        <v>1274</v>
      </c>
      <c r="T24" s="64">
        <f>(P24/Q24*100)-100</f>
        <v>-37.78955336866011</v>
      </c>
      <c r="U24" s="75">
        <v>88788</v>
      </c>
      <c r="V24" s="14">
        <f t="shared" si="1"/>
        <v>293.5</v>
      </c>
      <c r="W24" s="75">
        <f t="shared" si="2"/>
        <v>92897</v>
      </c>
      <c r="X24" s="77">
        <v>17116</v>
      </c>
      <c r="Y24" s="76">
        <f t="shared" si="3"/>
        <v>17904</v>
      </c>
    </row>
    <row r="25" spans="1:25" ht="12.75" customHeight="1">
      <c r="A25" s="72">
        <v>12</v>
      </c>
      <c r="B25" s="72">
        <v>9</v>
      </c>
      <c r="C25" s="4" t="s">
        <v>57</v>
      </c>
      <c r="D25" s="4" t="s">
        <v>58</v>
      </c>
      <c r="E25" s="15" t="s">
        <v>47</v>
      </c>
      <c r="F25" s="15" t="s">
        <v>36</v>
      </c>
      <c r="G25" s="37">
        <v>7</v>
      </c>
      <c r="H25" s="37">
        <v>7</v>
      </c>
      <c r="I25" s="24">
        <v>1421</v>
      </c>
      <c r="J25" s="24">
        <v>2396</v>
      </c>
      <c r="K25" s="24">
        <v>288</v>
      </c>
      <c r="L25" s="24">
        <v>491</v>
      </c>
      <c r="M25" s="64">
        <f>(I25/J25*100)-100</f>
        <v>-40.69282136894825</v>
      </c>
      <c r="N25" s="14">
        <f t="shared" si="0"/>
        <v>203</v>
      </c>
      <c r="O25" s="37">
        <v>7</v>
      </c>
      <c r="P25" s="14">
        <v>3060</v>
      </c>
      <c r="Q25" s="14">
        <v>3106</v>
      </c>
      <c r="R25" s="24">
        <v>715</v>
      </c>
      <c r="S25" s="24">
        <v>663</v>
      </c>
      <c r="T25" s="64">
        <f>(P25/Q25*100)-100</f>
        <v>-1.4810045074050322</v>
      </c>
      <c r="U25" s="77">
        <v>77440</v>
      </c>
      <c r="V25" s="14">
        <f t="shared" si="1"/>
        <v>437.14285714285717</v>
      </c>
      <c r="W25" s="75">
        <f t="shared" si="2"/>
        <v>80500</v>
      </c>
      <c r="X25" s="75">
        <v>17244</v>
      </c>
      <c r="Y25" s="76">
        <f t="shared" si="3"/>
        <v>17959</v>
      </c>
    </row>
    <row r="26" spans="1:25" ht="12.75" customHeight="1">
      <c r="A26" s="72">
        <v>13</v>
      </c>
      <c r="B26" s="72" t="s">
        <v>81</v>
      </c>
      <c r="C26" s="4" t="s">
        <v>88</v>
      </c>
      <c r="D26" s="4" t="s">
        <v>89</v>
      </c>
      <c r="E26" s="15" t="s">
        <v>48</v>
      </c>
      <c r="F26" s="15" t="s">
        <v>42</v>
      </c>
      <c r="G26" s="37">
        <v>1</v>
      </c>
      <c r="H26" s="37">
        <v>1</v>
      </c>
      <c r="I26" s="14">
        <v>804</v>
      </c>
      <c r="J26" s="14"/>
      <c r="K26" s="96">
        <v>155</v>
      </c>
      <c r="L26" s="96"/>
      <c r="M26" s="64"/>
      <c r="N26" s="14">
        <f t="shared" si="0"/>
        <v>804</v>
      </c>
      <c r="O26" s="38">
        <v>1</v>
      </c>
      <c r="P26" s="14">
        <v>1648</v>
      </c>
      <c r="Q26" s="14"/>
      <c r="R26" s="14">
        <v>333</v>
      </c>
      <c r="S26" s="14"/>
      <c r="T26" s="64"/>
      <c r="U26" s="77"/>
      <c r="V26" s="14">
        <f t="shared" si="1"/>
        <v>1648</v>
      </c>
      <c r="W26" s="75">
        <f t="shared" si="2"/>
        <v>1648</v>
      </c>
      <c r="X26" s="75"/>
      <c r="Y26" s="76">
        <f t="shared" si="3"/>
        <v>333</v>
      </c>
    </row>
    <row r="27" spans="1:25" ht="12.75">
      <c r="A27" s="72">
        <v>14</v>
      </c>
      <c r="B27" s="72">
        <v>11</v>
      </c>
      <c r="C27" s="4" t="s">
        <v>53</v>
      </c>
      <c r="D27" s="4" t="s">
        <v>54</v>
      </c>
      <c r="E27" s="15" t="s">
        <v>48</v>
      </c>
      <c r="F27" s="15" t="s">
        <v>51</v>
      </c>
      <c r="G27" s="37">
        <v>9</v>
      </c>
      <c r="H27" s="37">
        <v>9</v>
      </c>
      <c r="I27" s="24">
        <v>725</v>
      </c>
      <c r="J27" s="24">
        <v>1216</v>
      </c>
      <c r="K27" s="14">
        <v>154</v>
      </c>
      <c r="L27" s="14">
        <v>231</v>
      </c>
      <c r="M27" s="64">
        <f>(I27/J27*100)-100</f>
        <v>-40.37828947368421</v>
      </c>
      <c r="N27" s="14">
        <f t="shared" si="0"/>
        <v>80.55555555555556</v>
      </c>
      <c r="O27" s="73">
        <v>9</v>
      </c>
      <c r="P27" s="14">
        <v>1265</v>
      </c>
      <c r="Q27" s="14">
        <v>1787</v>
      </c>
      <c r="R27" s="14">
        <v>263</v>
      </c>
      <c r="S27" s="14">
        <v>373</v>
      </c>
      <c r="T27" s="64">
        <f>(P27/Q27*100)-100</f>
        <v>-29.210968102965865</v>
      </c>
      <c r="U27" s="75">
        <v>83630</v>
      </c>
      <c r="V27" s="14">
        <f t="shared" si="1"/>
        <v>140.55555555555554</v>
      </c>
      <c r="W27" s="75">
        <f t="shared" si="2"/>
        <v>84895</v>
      </c>
      <c r="X27" s="77">
        <v>17947</v>
      </c>
      <c r="Y27" s="76">
        <f t="shared" si="3"/>
        <v>18210</v>
      </c>
    </row>
    <row r="28" spans="1:25" ht="12.75">
      <c r="A28" s="72">
        <v>15</v>
      </c>
      <c r="B28" s="72">
        <v>15</v>
      </c>
      <c r="C28" s="4" t="s">
        <v>52</v>
      </c>
      <c r="D28" s="4" t="s">
        <v>52</v>
      </c>
      <c r="E28" s="15" t="s">
        <v>48</v>
      </c>
      <c r="F28" s="15" t="s">
        <v>49</v>
      </c>
      <c r="G28" s="37">
        <v>18</v>
      </c>
      <c r="H28" s="37">
        <v>3</v>
      </c>
      <c r="I28" s="24">
        <v>164</v>
      </c>
      <c r="J28" s="24">
        <v>450</v>
      </c>
      <c r="K28" s="14">
        <v>34</v>
      </c>
      <c r="L28" s="14">
        <v>91</v>
      </c>
      <c r="M28" s="64">
        <f>(I28/J28*100)-100</f>
        <v>-63.55555555555556</v>
      </c>
      <c r="N28" s="14">
        <f t="shared" si="0"/>
        <v>54.666666666666664</v>
      </c>
      <c r="O28" s="38">
        <v>3</v>
      </c>
      <c r="P28" s="14">
        <v>383</v>
      </c>
      <c r="Q28" s="14">
        <v>579</v>
      </c>
      <c r="R28" s="14">
        <v>83</v>
      </c>
      <c r="S28" s="14">
        <v>119</v>
      </c>
      <c r="T28" s="64">
        <f>(P28/Q28*100)-100</f>
        <v>-33.85146804835925</v>
      </c>
      <c r="U28" s="75">
        <v>155460</v>
      </c>
      <c r="V28" s="14">
        <f t="shared" si="1"/>
        <v>127.66666666666667</v>
      </c>
      <c r="W28" s="75">
        <f t="shared" si="2"/>
        <v>155843</v>
      </c>
      <c r="X28" s="77">
        <v>32789</v>
      </c>
      <c r="Y28" s="76">
        <f t="shared" si="3"/>
        <v>32872</v>
      </c>
    </row>
    <row r="29" spans="1:25" ht="12.75">
      <c r="A29" s="72">
        <v>16</v>
      </c>
      <c r="B29" s="72">
        <v>14</v>
      </c>
      <c r="C29" s="4" t="s">
        <v>55</v>
      </c>
      <c r="D29" s="4" t="s">
        <v>56</v>
      </c>
      <c r="E29" s="15" t="s">
        <v>48</v>
      </c>
      <c r="F29" s="15" t="s">
        <v>51</v>
      </c>
      <c r="G29" s="37">
        <v>7</v>
      </c>
      <c r="H29" s="37">
        <v>8</v>
      </c>
      <c r="I29" s="24">
        <v>149</v>
      </c>
      <c r="J29" s="24">
        <v>567</v>
      </c>
      <c r="K29" s="24">
        <v>31</v>
      </c>
      <c r="L29" s="24">
        <v>109</v>
      </c>
      <c r="M29" s="64">
        <f>(I29/J29*100)-100</f>
        <v>-73.72134038800706</v>
      </c>
      <c r="N29" s="14">
        <f t="shared" si="0"/>
        <v>18.625</v>
      </c>
      <c r="O29" s="73">
        <v>8</v>
      </c>
      <c r="P29" s="14">
        <v>302</v>
      </c>
      <c r="Q29" s="14">
        <v>819</v>
      </c>
      <c r="R29" s="14">
        <v>69</v>
      </c>
      <c r="S29" s="14">
        <v>173</v>
      </c>
      <c r="T29" s="64">
        <f>(P29/Q29*100)-100</f>
        <v>-63.12576312576312</v>
      </c>
      <c r="U29" s="75">
        <v>36453</v>
      </c>
      <c r="V29" s="14">
        <f t="shared" si="1"/>
        <v>37.75</v>
      </c>
      <c r="W29" s="75">
        <f t="shared" si="2"/>
        <v>36755</v>
      </c>
      <c r="X29" s="77">
        <v>7962</v>
      </c>
      <c r="Y29" s="76">
        <f t="shared" si="3"/>
        <v>8031</v>
      </c>
    </row>
    <row r="30" spans="1:25" ht="12.75">
      <c r="A30" s="72">
        <v>17</v>
      </c>
      <c r="B30" s="72">
        <v>17</v>
      </c>
      <c r="C30" s="4" t="s">
        <v>61</v>
      </c>
      <c r="D30" s="4" t="s">
        <v>62</v>
      </c>
      <c r="E30" s="15" t="s">
        <v>48</v>
      </c>
      <c r="F30" s="15" t="s">
        <v>51</v>
      </c>
      <c r="G30" s="37">
        <v>6</v>
      </c>
      <c r="H30" s="37">
        <v>4</v>
      </c>
      <c r="I30" s="24">
        <v>99</v>
      </c>
      <c r="J30" s="24">
        <v>401</v>
      </c>
      <c r="K30" s="92">
        <v>22</v>
      </c>
      <c r="L30" s="92">
        <v>85</v>
      </c>
      <c r="M30" s="64">
        <f>(I30/J30*100)-100</f>
        <v>-75.31172069825436</v>
      </c>
      <c r="N30" s="14">
        <f t="shared" si="0"/>
        <v>24.75</v>
      </c>
      <c r="O30" s="73">
        <v>4</v>
      </c>
      <c r="P30" s="22">
        <v>269</v>
      </c>
      <c r="Q30" s="22">
        <v>513</v>
      </c>
      <c r="R30" s="22">
        <v>66</v>
      </c>
      <c r="S30" s="22">
        <v>120</v>
      </c>
      <c r="T30" s="64">
        <f>(P30/Q30*100)-100</f>
        <v>-47.563352826510716</v>
      </c>
      <c r="U30" s="75">
        <v>14083</v>
      </c>
      <c r="V30" s="14">
        <f t="shared" si="1"/>
        <v>67.25</v>
      </c>
      <c r="W30" s="75">
        <f t="shared" si="2"/>
        <v>14352</v>
      </c>
      <c r="X30" s="75">
        <v>2889</v>
      </c>
      <c r="Y30" s="76">
        <f t="shared" si="3"/>
        <v>2955</v>
      </c>
    </row>
    <row r="31" spans="1:25" ht="12.75">
      <c r="A31" s="72">
        <v>18</v>
      </c>
      <c r="B31" s="72">
        <v>16</v>
      </c>
      <c r="C31" s="97" t="s">
        <v>70</v>
      </c>
      <c r="D31" s="4" t="s">
        <v>70</v>
      </c>
      <c r="E31" s="15" t="s">
        <v>48</v>
      </c>
      <c r="F31" s="15" t="s">
        <v>49</v>
      </c>
      <c r="G31" s="37">
        <v>4</v>
      </c>
      <c r="H31" s="37">
        <v>3</v>
      </c>
      <c r="I31" s="24">
        <v>99</v>
      </c>
      <c r="J31" s="24">
        <v>282</v>
      </c>
      <c r="K31" s="24">
        <v>31</v>
      </c>
      <c r="L31" s="24">
        <v>78</v>
      </c>
      <c r="M31" s="64">
        <f>(I31/J31*100)-100</f>
        <v>-64.8936170212766</v>
      </c>
      <c r="N31" s="14">
        <f t="shared" si="0"/>
        <v>33</v>
      </c>
      <c r="O31" s="38">
        <v>3</v>
      </c>
      <c r="P31" s="14">
        <v>261</v>
      </c>
      <c r="Q31" s="14">
        <v>537</v>
      </c>
      <c r="R31" s="14">
        <v>78</v>
      </c>
      <c r="S31" s="14">
        <v>150</v>
      </c>
      <c r="T31" s="64">
        <f>(P31/Q31*100)-100</f>
        <v>-51.39664804469274</v>
      </c>
      <c r="U31" s="94">
        <v>1915</v>
      </c>
      <c r="V31" s="14">
        <f t="shared" si="1"/>
        <v>87</v>
      </c>
      <c r="W31" s="75">
        <f t="shared" si="2"/>
        <v>2176</v>
      </c>
      <c r="X31" s="75">
        <v>730</v>
      </c>
      <c r="Y31" s="76">
        <f t="shared" si="3"/>
        <v>808</v>
      </c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96"/>
      <c r="L32" s="96"/>
      <c r="M32" s="64"/>
      <c r="N32" s="14"/>
      <c r="O32" s="38"/>
      <c r="P32" s="14"/>
      <c r="Q32" s="14"/>
      <c r="R32" s="14"/>
      <c r="S32" s="14"/>
      <c r="T32" s="64"/>
      <c r="U32" s="94"/>
      <c r="V32" s="14"/>
      <c r="W32" s="75"/>
      <c r="X32" s="75"/>
      <c r="Y32" s="76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14"/>
      <c r="L33" s="14"/>
      <c r="M33" s="64"/>
      <c r="N33" s="14"/>
      <c r="O33" s="38"/>
      <c r="P33" s="14"/>
      <c r="Q33" s="14"/>
      <c r="R33" s="14"/>
      <c r="S33" s="14"/>
      <c r="T33" s="64"/>
      <c r="U33" s="89"/>
      <c r="V33" s="14"/>
      <c r="W33" s="75"/>
      <c r="X33" s="89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134</v>
      </c>
      <c r="I34" s="31">
        <f>SUM(I14:I33)</f>
        <v>80036</v>
      </c>
      <c r="J34" s="31">
        <v>232940</v>
      </c>
      <c r="K34" s="31">
        <f>SUM(K14:K33)</f>
        <v>15788</v>
      </c>
      <c r="L34" s="31">
        <v>44683</v>
      </c>
      <c r="M34" s="68">
        <f>(I34/J34*100)-100</f>
        <v>-65.64093758049283</v>
      </c>
      <c r="N34" s="32">
        <f>I34/H34</f>
        <v>597.2835820895523</v>
      </c>
      <c r="O34" s="34">
        <f>SUM(O14:O33)</f>
        <v>134</v>
      </c>
      <c r="P34" s="31">
        <f>SUM(P14:P33)</f>
        <v>169106</v>
      </c>
      <c r="Q34" s="31">
        <v>348995</v>
      </c>
      <c r="R34" s="31">
        <f>SUM(R14:R33)</f>
        <v>36847</v>
      </c>
      <c r="S34" s="31">
        <v>70166</v>
      </c>
      <c r="T34" s="68">
        <f>(P34/Q34*100)-100</f>
        <v>-51.544864539606586</v>
      </c>
      <c r="U34" s="78">
        <f>SUM(U14:U33)</f>
        <v>1196620</v>
      </c>
      <c r="V34" s="32">
        <f>P34/O34</f>
        <v>1261.9850746268658</v>
      </c>
      <c r="W34" s="90">
        <f>SUM(U34,P34)</f>
        <v>1365726</v>
      </c>
      <c r="X34" s="79">
        <f>SUM(X14:X33)</f>
        <v>251859</v>
      </c>
      <c r="Y34" s="35">
        <f>SUM(Y14:Y33)</f>
        <v>288706</v>
      </c>
    </row>
    <row r="35" spans="9:12" ht="12.75">
      <c r="I35" s="23"/>
      <c r="J35" s="23"/>
      <c r="K35" s="23"/>
      <c r="L35" s="23"/>
    </row>
    <row r="36" ht="12.75">
      <c r="Y36" s="88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5"/>
      <c r="E3" s="85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27 - Apr</v>
      </c>
      <c r="L4" s="20"/>
      <c r="M4" s="62" t="str">
        <f>'WEEKLY COMPETITIVE REPORT'!M4</f>
        <v>29 - May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0.7759</v>
      </c>
    </row>
    <row r="5" spans="1:25" s="2" customFormat="1" ht="11.25">
      <c r="A5" s="8"/>
      <c r="B5" s="8"/>
      <c r="C5" s="8" t="s">
        <v>0</v>
      </c>
      <c r="D5" s="8"/>
      <c r="E5" s="87"/>
      <c r="F5" s="8"/>
      <c r="G5" s="3" t="s">
        <v>4</v>
      </c>
      <c r="H5" s="7"/>
      <c r="I5" s="7"/>
      <c r="J5" s="7"/>
      <c r="K5" s="67" t="str">
        <f>'WEEKLY COMPETITIVE REPORT'!K5</f>
        <v>26 - Apr</v>
      </c>
      <c r="L5" s="7"/>
      <c r="M5" s="63" t="str">
        <f>'WEEKLY COMPETITIVE REPORT'!M5</f>
        <v>02 - May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18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41032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AMERICAN REUNION</v>
      </c>
      <c r="D14" s="4" t="str">
        <f>'WEEKLY COMPETITIVE REPORT'!D14</f>
        <v>AMERIŠKA PITA: OBLETNICA</v>
      </c>
      <c r="E14" s="4" t="str">
        <f>'WEEKLY COMPETITIVE REPORT'!E14</f>
        <v>UNI</v>
      </c>
      <c r="F14" s="4" t="str">
        <f>'WEEKLY COMPETITIVE REPORT'!F14</f>
        <v>Karantanija</v>
      </c>
      <c r="G14" s="37">
        <f>'WEEKLY COMPETITIVE REPORT'!G14</f>
        <v>4</v>
      </c>
      <c r="H14" s="37">
        <f>'WEEKLY COMPETITIVE REPORT'!H14</f>
        <v>11</v>
      </c>
      <c r="I14" s="14">
        <f>'WEEKLY COMPETITIVE REPORT'!I14/Y4</f>
        <v>27622.11625209434</v>
      </c>
      <c r="J14" s="14">
        <f>'WEEKLY COMPETITIVE REPORT'!J14/Y4</f>
        <v>54781.544013403785</v>
      </c>
      <c r="K14" s="22">
        <f>'WEEKLY COMPETITIVE REPORT'!K14</f>
        <v>4374</v>
      </c>
      <c r="L14" s="22">
        <f>'WEEKLY COMPETITIVE REPORT'!L14</f>
        <v>8636</v>
      </c>
      <c r="M14" s="64">
        <f>'WEEKLY COMPETITIVE REPORT'!M14</f>
        <v>-49.57769674155982</v>
      </c>
      <c r="N14" s="14">
        <f aca="true" t="shared" si="0" ref="N14:N20">I14/H14</f>
        <v>2511.1014774631217</v>
      </c>
      <c r="O14" s="37">
        <f>'WEEKLY COMPETITIVE REPORT'!O14</f>
        <v>11</v>
      </c>
      <c r="P14" s="14">
        <f>'WEEKLY COMPETITIVE REPORT'!P14/Y4</f>
        <v>54581.77600206212</v>
      </c>
      <c r="Q14" s="14">
        <f>'WEEKLY COMPETITIVE REPORT'!Q14/Y4</f>
        <v>73019.71903595825</v>
      </c>
      <c r="R14" s="22">
        <f>'WEEKLY COMPETITIVE REPORT'!R14</f>
        <v>9618</v>
      </c>
      <c r="S14" s="22">
        <f>'WEEKLY COMPETITIVE REPORT'!S14</f>
        <v>12449</v>
      </c>
      <c r="T14" s="64">
        <f>'WEEKLY COMPETITIVE REPORT'!T14</f>
        <v>-25.250635413724936</v>
      </c>
      <c r="U14" s="14">
        <f>'WEEKLY COMPETITIVE REPORT'!U14/Y4</f>
        <v>416616.83206598787</v>
      </c>
      <c r="V14" s="14">
        <f aca="true" t="shared" si="1" ref="V14:V20">P14/O14</f>
        <v>4961.979636551102</v>
      </c>
      <c r="W14" s="25">
        <f aca="true" t="shared" si="2" ref="W14:W20">P14+U14</f>
        <v>471198.60806805</v>
      </c>
      <c r="X14" s="22">
        <f>'WEEKLY COMPETITIVE REPORT'!X14</f>
        <v>70058</v>
      </c>
      <c r="Y14" s="56">
        <f>'WEEKLY COMPETITIVE REPORT'!Y14</f>
        <v>79676</v>
      </c>
    </row>
    <row r="15" spans="1:25" ht="12.75">
      <c r="A15" s="50">
        <v>2</v>
      </c>
      <c r="B15" s="4" t="str">
        <f>'WEEKLY COMPETITIVE REPORT'!B15</f>
        <v>New</v>
      </c>
      <c r="C15" s="4" t="str">
        <f>'WEEKLY COMPETITIVE REPORT'!C15</f>
        <v>MIRROR, MIRROR</v>
      </c>
      <c r="D15" s="4" t="str">
        <f>'WEEKLY COMPETITIVE REPORT'!D15</f>
        <v>ZRCALCE, ZRCALCE</v>
      </c>
      <c r="E15" s="4" t="str">
        <f>'WEEKLY COMPETITIVE REPORT'!E15</f>
        <v>IND</v>
      </c>
      <c r="F15" s="4" t="str">
        <f>'WEEKLY COMPETITIVE REPORT'!F15</f>
        <v>Karantanija</v>
      </c>
      <c r="G15" s="37">
        <f>'WEEKLY COMPETITIVE REPORT'!G15</f>
        <v>1</v>
      </c>
      <c r="H15" s="37">
        <f>'WEEKLY COMPETITIVE REPORT'!H15</f>
        <v>10</v>
      </c>
      <c r="I15" s="14">
        <f>'WEEKLY COMPETITIVE REPORT'!I15/Y4</f>
        <v>13822.657558963783</v>
      </c>
      <c r="J15" s="14">
        <f>'WEEKLY COMPETITIVE REPORT'!J15/Y4</f>
        <v>0</v>
      </c>
      <c r="K15" s="22">
        <f>'WEEKLY COMPETITIVE REPORT'!K15</f>
        <v>2175</v>
      </c>
      <c r="L15" s="22">
        <f>'WEEKLY COMPETITIVE REPORT'!L15</f>
        <v>0</v>
      </c>
      <c r="M15" s="64">
        <f>'WEEKLY COMPETITIVE REPORT'!M15</f>
        <v>0</v>
      </c>
      <c r="N15" s="14">
        <f t="shared" si="0"/>
        <v>1382.2657558963783</v>
      </c>
      <c r="O15" s="37">
        <f>'WEEKLY COMPETITIVE REPORT'!O15</f>
        <v>10</v>
      </c>
      <c r="P15" s="14">
        <f>'WEEKLY COMPETITIVE REPORT'!P15/Y4</f>
        <v>31697.383683464363</v>
      </c>
      <c r="Q15" s="14">
        <f>'WEEKLY COMPETITIVE REPORT'!Q15/Y4</f>
        <v>0</v>
      </c>
      <c r="R15" s="22">
        <f>'WEEKLY COMPETITIVE REPORT'!R15</f>
        <v>5451</v>
      </c>
      <c r="S15" s="22">
        <f>'WEEKLY COMPETITIVE REPORT'!S15</f>
        <v>0</v>
      </c>
      <c r="T15" s="64">
        <f>'WEEKLY COMPETITIVE REPORT'!T15</f>
        <v>0</v>
      </c>
      <c r="U15" s="14">
        <f>'WEEKLY COMPETITIVE REPORT'!U15/Y4</f>
        <v>0</v>
      </c>
      <c r="V15" s="14">
        <f t="shared" si="1"/>
        <v>3169.7383683464363</v>
      </c>
      <c r="W15" s="25">
        <f t="shared" si="2"/>
        <v>31697.383683464363</v>
      </c>
      <c r="X15" s="22">
        <f>'WEEKLY COMPETITIVE REPORT'!X15</f>
        <v>0</v>
      </c>
      <c r="Y15" s="56">
        <f>'WEEKLY COMPETITIVE REPORT'!Y15</f>
        <v>5451</v>
      </c>
    </row>
    <row r="16" spans="1:25" ht="12.75">
      <c r="A16" s="50">
        <v>3</v>
      </c>
      <c r="B16" s="4">
        <f>'WEEKLY COMPETITIVE REPORT'!B16</f>
        <v>2</v>
      </c>
      <c r="C16" s="4" t="str">
        <f>'WEEKLY COMPETITIVE REPORT'!C16</f>
        <v>BATTLESHIP</v>
      </c>
      <c r="D16" s="4" t="str">
        <f>'WEEKLY COMPETITIVE REPORT'!D16</f>
        <v>BOJNA LADJA</v>
      </c>
      <c r="E16" s="4" t="str">
        <f>'WEEKLY COMPETITIVE REPORT'!E16</f>
        <v>UNI</v>
      </c>
      <c r="F16" s="4" t="str">
        <f>'WEEKLY COMPETITIVE REPORT'!F16</f>
        <v>Karantanija</v>
      </c>
      <c r="G16" s="37">
        <f>'WEEKLY COMPETITIVE REPORT'!G16</f>
        <v>2</v>
      </c>
      <c r="H16" s="37">
        <f>'WEEKLY COMPETITIVE REPORT'!H16</f>
        <v>9</v>
      </c>
      <c r="I16" s="14">
        <f>'WEEKLY COMPETITIVE REPORT'!I16/Y4</f>
        <v>12656.270137904368</v>
      </c>
      <c r="J16" s="14">
        <f>'WEEKLY COMPETITIVE REPORT'!J16/Y4</f>
        <v>28561.67031833999</v>
      </c>
      <c r="K16" s="22">
        <f>'WEEKLY COMPETITIVE REPORT'!K16</f>
        <v>1882</v>
      </c>
      <c r="L16" s="22">
        <f>'WEEKLY COMPETITIVE REPORT'!L16</f>
        <v>4189</v>
      </c>
      <c r="M16" s="64">
        <f>'WEEKLY COMPETITIVE REPORT'!M16</f>
        <v>-55.68792022020667</v>
      </c>
      <c r="N16" s="14">
        <f t="shared" si="0"/>
        <v>1406.2522375449298</v>
      </c>
      <c r="O16" s="37">
        <f>'WEEKLY COMPETITIVE REPORT'!O16</f>
        <v>9</v>
      </c>
      <c r="P16" s="14">
        <f>'WEEKLY COMPETITIVE REPORT'!P16/Y4</f>
        <v>26355.20041242428</v>
      </c>
      <c r="Q16" s="14">
        <f>'WEEKLY COMPETITIVE REPORT'!Q16/Y4</f>
        <v>40814.537955922155</v>
      </c>
      <c r="R16" s="22">
        <f>'WEEKLY COMPETITIVE REPORT'!R16</f>
        <v>4339</v>
      </c>
      <c r="S16" s="22">
        <f>'WEEKLY COMPETITIVE REPORT'!S16</f>
        <v>6504</v>
      </c>
      <c r="T16" s="64">
        <f>'WEEKLY COMPETITIVE REPORT'!T16</f>
        <v>-35.42692939244664</v>
      </c>
      <c r="U16" s="14">
        <f>'WEEKLY COMPETITIVE REPORT'!U16/Y4</f>
        <v>45027.70975641191</v>
      </c>
      <c r="V16" s="14">
        <f t="shared" si="1"/>
        <v>2928.3556013804755</v>
      </c>
      <c r="W16" s="25">
        <f t="shared" si="2"/>
        <v>71382.91016883618</v>
      </c>
      <c r="X16" s="22">
        <f>'WEEKLY COMPETITIVE REPORT'!X16</f>
        <v>7253</v>
      </c>
      <c r="Y16" s="56">
        <f>'WEEKLY COMPETITIVE REPORT'!Y16</f>
        <v>11592</v>
      </c>
    </row>
    <row r="17" spans="1:25" ht="12.75">
      <c r="A17" s="50">
        <v>4</v>
      </c>
      <c r="B17" s="4" t="str">
        <f>'WEEKLY COMPETITIVE REPORT'!B17</f>
        <v>New</v>
      </c>
      <c r="C17" s="4" t="str">
        <f>'WEEKLY COMPETITIVE REPORT'!C17</f>
        <v>PROJECT X</v>
      </c>
      <c r="D17" s="4" t="str">
        <f>'WEEKLY COMPETITIVE REPORT'!D17</f>
        <v>PROJEKT X</v>
      </c>
      <c r="E17" s="4" t="str">
        <f>'WEEKLY COMPETITIVE REPORT'!E17</f>
        <v>WB</v>
      </c>
      <c r="F17" s="4" t="str">
        <f>'WEEKLY COMPETITIVE REPORT'!F17</f>
        <v>Blitz</v>
      </c>
      <c r="G17" s="37">
        <f>'WEEKLY COMPETITIVE REPORT'!G17</f>
        <v>1</v>
      </c>
      <c r="H17" s="37">
        <f>'WEEKLY COMPETITIVE REPORT'!H17</f>
        <v>8</v>
      </c>
      <c r="I17" s="14">
        <f>'WEEKLY COMPETITIVE REPORT'!I17/Y4</f>
        <v>10857.069209949736</v>
      </c>
      <c r="J17" s="14">
        <f>'WEEKLY COMPETITIVE REPORT'!J17/Y4</f>
        <v>0</v>
      </c>
      <c r="K17" s="22">
        <f>'WEEKLY COMPETITIVE REPORT'!K17</f>
        <v>1663</v>
      </c>
      <c r="L17" s="22">
        <f>'WEEKLY COMPETITIVE REPORT'!L17</f>
        <v>0</v>
      </c>
      <c r="M17" s="64">
        <f>'WEEKLY COMPETITIVE REPORT'!M17</f>
        <v>0</v>
      </c>
      <c r="N17" s="14">
        <f t="shared" si="0"/>
        <v>1357.133651243717</v>
      </c>
      <c r="O17" s="37">
        <f>'WEEKLY COMPETITIVE REPORT'!O17</f>
        <v>8</v>
      </c>
      <c r="P17" s="14">
        <f>'WEEKLY COMPETITIVE REPORT'!P17/Y4</f>
        <v>25057.35275164325</v>
      </c>
      <c r="Q17" s="14">
        <f>'WEEKLY COMPETITIVE REPORT'!Q17/Y4</f>
        <v>0</v>
      </c>
      <c r="R17" s="22">
        <f>'WEEKLY COMPETITIVE REPORT'!R17</f>
        <v>4475</v>
      </c>
      <c r="S17" s="22">
        <f>'WEEKLY COMPETITIVE REPORT'!S17</f>
        <v>0</v>
      </c>
      <c r="T17" s="64">
        <f>'WEEKLY COMPETITIVE REPORT'!T17</f>
        <v>0</v>
      </c>
      <c r="U17" s="14">
        <f>'WEEKLY COMPETITIVE REPORT'!U17/Y4</f>
        <v>10345.40533573914</v>
      </c>
      <c r="V17" s="14">
        <f t="shared" si="1"/>
        <v>3132.1690939554064</v>
      </c>
      <c r="W17" s="25">
        <f t="shared" si="2"/>
        <v>35402.75808738239</v>
      </c>
      <c r="X17" s="22">
        <f>'WEEKLY COMPETITIVE REPORT'!X17</f>
        <v>1748</v>
      </c>
      <c r="Y17" s="56">
        <f>'WEEKLY COMPETITIVE REPORT'!Y17</f>
        <v>6223</v>
      </c>
    </row>
    <row r="18" spans="1:25" ht="13.5" customHeight="1">
      <c r="A18" s="50">
        <v>5</v>
      </c>
      <c r="B18" s="4">
        <f>'WEEKLY COMPETITIVE REPORT'!B18</f>
        <v>5</v>
      </c>
      <c r="C18" s="4" t="str">
        <f>'WEEKLY COMPETITIVE REPORT'!C18</f>
        <v>LUCKY ONE</v>
      </c>
      <c r="D18" s="4" t="str">
        <f>'WEEKLY COMPETITIVE REPORT'!D18</f>
        <v>TALISMAN</v>
      </c>
      <c r="E18" s="4" t="str">
        <f>'WEEKLY COMPETITIVE REPORT'!E18</f>
        <v>WB</v>
      </c>
      <c r="F18" s="4" t="str">
        <f>'WEEKLY COMPETITIVE REPORT'!F18</f>
        <v>Blitz</v>
      </c>
      <c r="G18" s="37">
        <f>'WEEKLY COMPETITIVE REPORT'!G18</f>
        <v>2</v>
      </c>
      <c r="H18" s="37">
        <f>'WEEKLY COMPETITIVE REPORT'!H18</f>
        <v>6</v>
      </c>
      <c r="I18" s="14">
        <f>'WEEKLY COMPETITIVE REPORT'!I18/Y4</f>
        <v>8492.073720840313</v>
      </c>
      <c r="J18" s="14">
        <f>'WEEKLY COMPETITIVE REPORT'!J18/Y4</f>
        <v>16485.37182626627</v>
      </c>
      <c r="K18" s="22">
        <f>'WEEKLY COMPETITIVE REPORT'!K18</f>
        <v>1307</v>
      </c>
      <c r="L18" s="22">
        <f>'WEEKLY COMPETITIVE REPORT'!L18</f>
        <v>2514</v>
      </c>
      <c r="M18" s="64">
        <f>'WEEKLY COMPETITIVE REPORT'!M18</f>
        <v>-48.487217574857326</v>
      </c>
      <c r="N18" s="14">
        <f t="shared" si="0"/>
        <v>1415.3456201400522</v>
      </c>
      <c r="O18" s="37">
        <f>'WEEKLY COMPETITIVE REPORT'!O18</f>
        <v>6</v>
      </c>
      <c r="P18" s="14">
        <f>'WEEKLY COMPETITIVE REPORT'!P18/Y4</f>
        <v>17350.17399149375</v>
      </c>
      <c r="Q18" s="14">
        <f>'WEEKLY COMPETITIVE REPORT'!Q18/Y4</f>
        <v>24565.021265627012</v>
      </c>
      <c r="R18" s="22">
        <f>'WEEKLY COMPETITIVE REPORT'!R18</f>
        <v>2941</v>
      </c>
      <c r="S18" s="22">
        <f>'WEEKLY COMPETITIVE REPORT'!S18</f>
        <v>4249</v>
      </c>
      <c r="T18" s="64">
        <f>'WEEKLY COMPETITIVE REPORT'!T18</f>
        <v>-29.37040923399789</v>
      </c>
      <c r="U18" s="14">
        <f>'WEEKLY COMPETITIVE REPORT'!U18/Y4</f>
        <v>25816.47119474159</v>
      </c>
      <c r="V18" s="14">
        <f t="shared" si="1"/>
        <v>2891.6956652489584</v>
      </c>
      <c r="W18" s="25">
        <f t="shared" si="2"/>
        <v>43166.64518623534</v>
      </c>
      <c r="X18" s="22">
        <f>'WEEKLY COMPETITIVE REPORT'!X18</f>
        <v>4451</v>
      </c>
      <c r="Y18" s="56">
        <f>'WEEKLY COMPETITIVE REPORT'!Y18</f>
        <v>7392</v>
      </c>
    </row>
    <row r="19" spans="1:25" ht="12.75">
      <c r="A19" s="50">
        <v>6</v>
      </c>
      <c r="B19" s="4">
        <f>'WEEKLY COMPETITIVE REPORT'!B19</f>
        <v>4</v>
      </c>
      <c r="C19" s="4" t="str">
        <f>'WEEKLY COMPETITIVE REPORT'!C19</f>
        <v>TITANIC</v>
      </c>
      <c r="D19" s="4" t="str">
        <f>'WEEKLY COMPETITIVE REPORT'!D19</f>
        <v>TITANIC 3D</v>
      </c>
      <c r="E19" s="4" t="str">
        <f>'WEEKLY COMPETITIVE REPORT'!E19</f>
        <v>FOX</v>
      </c>
      <c r="F19" s="4" t="str">
        <f>'WEEKLY COMPETITIVE REPORT'!F19</f>
        <v>Blitz</v>
      </c>
      <c r="G19" s="37">
        <f>'WEEKLY COMPETITIVE REPORT'!G19</f>
        <v>4</v>
      </c>
      <c r="H19" s="37">
        <f>'WEEKLY COMPETITIVE REPORT'!H19</f>
        <v>10</v>
      </c>
      <c r="I19" s="14">
        <f>'WEEKLY COMPETITIVE REPORT'!I19/Y4</f>
        <v>7815.440134037891</v>
      </c>
      <c r="J19" s="14">
        <f>'WEEKLY COMPETITIVE REPORT'!J19/Y4</f>
        <v>18440.520685655367</v>
      </c>
      <c r="K19" s="22">
        <f>'WEEKLY COMPETITIVE REPORT'!K19</f>
        <v>1032</v>
      </c>
      <c r="L19" s="22">
        <f>'WEEKLY COMPETITIVE REPORT'!L19</f>
        <v>2445</v>
      </c>
      <c r="M19" s="64">
        <f>'WEEKLY COMPETITIVE REPORT'!M19</f>
        <v>-57.618115739446466</v>
      </c>
      <c r="N19" s="14">
        <f t="shared" si="0"/>
        <v>781.5440134037891</v>
      </c>
      <c r="O19" s="37">
        <f>'WEEKLY COMPETITIVE REPORT'!O19</f>
        <v>10</v>
      </c>
      <c r="P19" s="14">
        <f>'WEEKLY COMPETITIVE REPORT'!P19/Y4</f>
        <v>15480.087640159814</v>
      </c>
      <c r="Q19" s="14">
        <f>'WEEKLY COMPETITIVE REPORT'!Q19/Y4</f>
        <v>24902.693646088414</v>
      </c>
      <c r="R19" s="22">
        <f>'WEEKLY COMPETITIVE REPORT'!R19</f>
        <v>2252</v>
      </c>
      <c r="S19" s="22">
        <f>'WEEKLY COMPETITIVE REPORT'!S19</f>
        <v>3507</v>
      </c>
      <c r="T19" s="64">
        <f>'WEEKLY COMPETITIVE REPORT'!T19</f>
        <v>-37.83769796087362</v>
      </c>
      <c r="U19" s="14">
        <f>'WEEKLY COMPETITIVE REPORT'!U19/Y4</f>
        <v>124888.51656141254</v>
      </c>
      <c r="V19" s="14">
        <f t="shared" si="1"/>
        <v>1548.0087640159813</v>
      </c>
      <c r="W19" s="25">
        <f t="shared" si="2"/>
        <v>140368.60420157237</v>
      </c>
      <c r="X19" s="22">
        <f>'WEEKLY COMPETITIVE REPORT'!X19</f>
        <v>17870</v>
      </c>
      <c r="Y19" s="56">
        <f>'WEEKLY COMPETITIVE REPORT'!Y19</f>
        <v>20122</v>
      </c>
    </row>
    <row r="20" spans="1:25" ht="12.75">
      <c r="A20" s="51">
        <v>7</v>
      </c>
      <c r="B20" s="4">
        <f>'WEEKLY COMPETITIVE REPORT'!B20</f>
        <v>3</v>
      </c>
      <c r="C20" s="4" t="str">
        <f>'WEEKLY COMPETITIVE REPORT'!C20</f>
        <v>LORAX</v>
      </c>
      <c r="D20" s="4" t="str">
        <f>'WEEKLY COMPETITIVE REPORT'!D20</f>
        <v>LORAX</v>
      </c>
      <c r="E20" s="4" t="str">
        <f>'WEEKLY COMPETITIVE REPORT'!E20</f>
        <v>UNI</v>
      </c>
      <c r="F20" s="4" t="str">
        <f>'WEEKLY COMPETITIVE REPORT'!F20</f>
        <v>Karantanija</v>
      </c>
      <c r="G20" s="37">
        <f>'WEEKLY COMPETITIVE REPORT'!G20</f>
        <v>5</v>
      </c>
      <c r="H20" s="37">
        <f>'WEEKLY COMPETITIVE REPORT'!H20</f>
        <v>14</v>
      </c>
      <c r="I20" s="14">
        <f>'WEEKLY COMPETITIVE REPORT'!I20/Y4</f>
        <v>5277.7419770588995</v>
      </c>
      <c r="J20" s="14">
        <f>'WEEKLY COMPETITIVE REPORT'!J20/Y4</f>
        <v>19780.899600463978</v>
      </c>
      <c r="K20" s="22">
        <f>'WEEKLY COMPETITIVE REPORT'!K20</f>
        <v>795</v>
      </c>
      <c r="L20" s="22">
        <f>'WEEKLY COMPETITIVE REPORT'!L20</f>
        <v>2986</v>
      </c>
      <c r="M20" s="64">
        <f>'WEEKLY COMPETITIVE REPORT'!M20</f>
        <v>-73.31899921813917</v>
      </c>
      <c r="N20" s="14">
        <f t="shared" si="0"/>
        <v>376.98156978992137</v>
      </c>
      <c r="O20" s="37">
        <f>'WEEKLY COMPETITIVE REPORT'!O20</f>
        <v>14</v>
      </c>
      <c r="P20" s="14">
        <f>'WEEKLY COMPETITIVE REPORT'!P20/Y4</f>
        <v>12371.439618507538</v>
      </c>
      <c r="Q20" s="14">
        <f>'WEEKLY COMPETITIVE REPORT'!Q20/Y4</f>
        <v>25683.72212914035</v>
      </c>
      <c r="R20" s="22">
        <f>'WEEKLY COMPETITIVE REPORT'!R20</f>
        <v>2094</v>
      </c>
      <c r="S20" s="22">
        <f>'WEEKLY COMPETITIVE REPORT'!S20</f>
        <v>4173</v>
      </c>
      <c r="T20" s="64">
        <f>'WEEKLY COMPETITIVE REPORT'!T20</f>
        <v>-51.83159373745484</v>
      </c>
      <c r="U20" s="14">
        <f>'WEEKLY COMPETITIVE REPORT'!U20/Y4</f>
        <v>167731.66645186234</v>
      </c>
      <c r="V20" s="14">
        <f t="shared" si="1"/>
        <v>883.6742584648242</v>
      </c>
      <c r="W20" s="25">
        <f t="shared" si="2"/>
        <v>180103.1060703699</v>
      </c>
      <c r="X20" s="22">
        <f>'WEEKLY COMPETITIVE REPORT'!X20</f>
        <v>27693</v>
      </c>
      <c r="Y20" s="56">
        <f>'WEEKLY COMPETITIVE REPORT'!Y20</f>
        <v>29787</v>
      </c>
    </row>
    <row r="21" spans="1:25" ht="12.75">
      <c r="A21" s="50">
        <v>8</v>
      </c>
      <c r="B21" s="4">
        <f>'WEEKLY COMPETITIVE REPORT'!B21</f>
        <v>7</v>
      </c>
      <c r="C21" s="4" t="str">
        <f>'WEEKLY COMPETITIVE REPORT'!C21</f>
        <v>HUNGER GAMES</v>
      </c>
      <c r="D21" s="4" t="str">
        <f>'WEEKLY COMPETITIVE REPORT'!D21</f>
        <v>IGRE LAKOTE: ARENA SMRTI</v>
      </c>
      <c r="E21" s="4" t="str">
        <f>'WEEKLY COMPETITIVE REPORT'!E21</f>
        <v>IND</v>
      </c>
      <c r="F21" s="4" t="str">
        <f>'WEEKLY COMPETITIVE REPORT'!F21</f>
        <v>Blitz</v>
      </c>
      <c r="G21" s="37">
        <f>'WEEKLY COMPETITIVE REPORT'!G21</f>
        <v>6</v>
      </c>
      <c r="H21" s="37">
        <f>'WEEKLY COMPETITIVE REPORT'!H21</f>
        <v>7</v>
      </c>
      <c r="I21" s="14">
        <f>'WEEKLY COMPETITIVE REPORT'!I21/Y4</f>
        <v>3309.704858873566</v>
      </c>
      <c r="J21" s="14">
        <f>'WEEKLY COMPETITIVE REPORT'!J21/Y4</f>
        <v>7887.614383296816</v>
      </c>
      <c r="K21" s="22">
        <f>'WEEKLY COMPETITIVE REPORT'!K21</f>
        <v>516</v>
      </c>
      <c r="L21" s="22">
        <f>'WEEKLY COMPETITIVE REPORT'!L21</f>
        <v>1159</v>
      </c>
      <c r="M21" s="64">
        <f>'WEEKLY COMPETITIVE REPORT'!M21</f>
        <v>-58.03921568627451</v>
      </c>
      <c r="N21" s="14">
        <f aca="true" t="shared" si="3" ref="N21:N33">I21/H21</f>
        <v>472.8149798390809</v>
      </c>
      <c r="O21" s="37">
        <f>'WEEKLY COMPETITIVE REPORT'!O21</f>
        <v>7</v>
      </c>
      <c r="P21" s="14">
        <f>'WEEKLY COMPETITIVE REPORT'!P21/Y4</f>
        <v>8631.26691583967</v>
      </c>
      <c r="Q21" s="14">
        <f>'WEEKLY COMPETITIVE REPORT'!Q21/Y4</f>
        <v>11241.139322077586</v>
      </c>
      <c r="R21" s="22">
        <f>'WEEKLY COMPETITIVE REPORT'!R21</f>
        <v>1270</v>
      </c>
      <c r="S21" s="22">
        <f>'WEEKLY COMPETITIVE REPORT'!S21</f>
        <v>1767</v>
      </c>
      <c r="T21" s="64">
        <f>'WEEKLY COMPETITIVE REPORT'!T21</f>
        <v>-23.21715202935107</v>
      </c>
      <c r="U21" s="14">
        <f>'WEEKLY COMPETITIVE REPORT'!U21/Y4</f>
        <v>125379.55922154916</v>
      </c>
      <c r="V21" s="14">
        <f aca="true" t="shared" si="4" ref="V21:V33">P21/O21</f>
        <v>1233.0381308342385</v>
      </c>
      <c r="W21" s="25">
        <f aca="true" t="shared" si="5" ref="W21:W33">P21+U21</f>
        <v>134010.82613738882</v>
      </c>
      <c r="X21" s="22">
        <f>'WEEKLY COMPETITIVE REPORT'!X21</f>
        <v>20299</v>
      </c>
      <c r="Y21" s="56">
        <f>'WEEKLY COMPETITIVE REPORT'!Y21</f>
        <v>21569</v>
      </c>
    </row>
    <row r="22" spans="1:25" ht="12.75">
      <c r="A22" s="50">
        <v>9</v>
      </c>
      <c r="B22" s="4">
        <f>'WEEKLY COMPETITIVE REPORT'!B22</f>
        <v>6</v>
      </c>
      <c r="C22" s="4" t="str">
        <f>'WEEKLY COMPETITIVE REPORT'!C22</f>
        <v>BEST EXOTIC MARIGOLD HOTEL</v>
      </c>
      <c r="D22" s="4" t="str">
        <f>'WEEKLY COMPETITIVE REPORT'!D22</f>
        <v>EKSOTIČNI HOTEL MARIGOLD</v>
      </c>
      <c r="E22" s="4" t="str">
        <f>'WEEKLY COMPETITIVE REPORT'!E22</f>
        <v>FOX</v>
      </c>
      <c r="F22" s="4" t="str">
        <f>'WEEKLY COMPETITIVE REPORT'!F22</f>
        <v>Blitz</v>
      </c>
      <c r="G22" s="37">
        <f>'WEEKLY COMPETITIVE REPORT'!G22</f>
        <v>3</v>
      </c>
      <c r="H22" s="37">
        <f>'WEEKLY COMPETITIVE REPORT'!H22</f>
        <v>4</v>
      </c>
      <c r="I22" s="14">
        <f>'WEEKLY COMPETITIVE REPORT'!I22/Y4</f>
        <v>3468.2304420672767</v>
      </c>
      <c r="J22" s="14">
        <f>'WEEKLY COMPETITIVE REPORT'!J22/Y4</f>
        <v>9984.534089444516</v>
      </c>
      <c r="K22" s="22">
        <f>'WEEKLY COMPETITIVE REPORT'!K22</f>
        <v>503</v>
      </c>
      <c r="L22" s="22">
        <f>'WEEKLY COMPETITIVE REPORT'!L22</f>
        <v>1452</v>
      </c>
      <c r="M22" s="64">
        <f>'WEEKLY COMPETITIVE REPORT'!M22</f>
        <v>-65.26397315089713</v>
      </c>
      <c r="N22" s="14">
        <f t="shared" si="3"/>
        <v>867.0576105168192</v>
      </c>
      <c r="O22" s="37">
        <f>'WEEKLY COMPETITIVE REPORT'!O22</f>
        <v>4</v>
      </c>
      <c r="P22" s="14">
        <f>'WEEKLY COMPETITIVE REPORT'!P22/Y4</f>
        <v>6257.249645572882</v>
      </c>
      <c r="Q22" s="14">
        <f>'WEEKLY COMPETITIVE REPORT'!Q22/Y4</f>
        <v>14755.767495811315</v>
      </c>
      <c r="R22" s="22">
        <f>'WEEKLY COMPETITIVE REPORT'!R22</f>
        <v>995</v>
      </c>
      <c r="S22" s="22">
        <f>'WEEKLY COMPETITIVE REPORT'!S22</f>
        <v>2253</v>
      </c>
      <c r="T22" s="64">
        <f>'WEEKLY COMPETITIVE REPORT'!T22</f>
        <v>-57.59454974233557</v>
      </c>
      <c r="U22" s="14">
        <f>'WEEKLY COMPETITIVE REPORT'!U22/Y4</f>
        <v>36444.12939811831</v>
      </c>
      <c r="V22" s="14">
        <f t="shared" si="4"/>
        <v>1564.3124113932206</v>
      </c>
      <c r="W22" s="25">
        <f t="shared" si="5"/>
        <v>42701.379043691195</v>
      </c>
      <c r="X22" s="22">
        <f>'WEEKLY COMPETITIVE REPORT'!X22</f>
        <v>5810</v>
      </c>
      <c r="Y22" s="56">
        <f>'WEEKLY COMPETITIVE REPORT'!Y22</f>
        <v>6805</v>
      </c>
    </row>
    <row r="23" spans="1:25" ht="12.75">
      <c r="A23" s="50">
        <v>10</v>
      </c>
      <c r="B23" s="4" t="str">
        <f>'WEEKLY COMPETITIVE REPORT'!B23</f>
        <v>New</v>
      </c>
      <c r="C23" s="4" t="str">
        <f>'WEEKLY COMPETITIVE REPORT'!C23</f>
        <v>THE DOLPHIN</v>
      </c>
      <c r="D23" s="4" t="str">
        <f>'WEEKLY COMPETITIVE REPORT'!D23</f>
        <v>DELFIN</v>
      </c>
      <c r="E23" s="4" t="str">
        <f>'WEEKLY COMPETITIVE REPORT'!E23</f>
        <v>IND</v>
      </c>
      <c r="F23" s="4" t="str">
        <f>'WEEKLY COMPETITIVE REPORT'!F23</f>
        <v>FIVIA</v>
      </c>
      <c r="G23" s="37">
        <f>'WEEKLY COMPETITIVE REPORT'!G23</f>
        <v>1</v>
      </c>
      <c r="H23" s="37">
        <f>'WEEKLY COMPETITIVE REPORT'!H23</f>
        <v>6</v>
      </c>
      <c r="I23" s="14">
        <f>'WEEKLY COMPETITIVE REPORT'!I23/Y4</f>
        <v>2868.9264080422736</v>
      </c>
      <c r="J23" s="14">
        <f>'WEEKLY COMPETITIVE REPORT'!J23/Y4</f>
        <v>0</v>
      </c>
      <c r="K23" s="22">
        <f>'WEEKLY COMPETITIVE REPORT'!K23</f>
        <v>492</v>
      </c>
      <c r="L23" s="22">
        <f>'WEEKLY COMPETITIVE REPORT'!L23</f>
        <v>0</v>
      </c>
      <c r="M23" s="64">
        <f>'WEEKLY COMPETITIVE REPORT'!M23</f>
        <v>0</v>
      </c>
      <c r="N23" s="14">
        <f t="shared" si="3"/>
        <v>478.1544013403789</v>
      </c>
      <c r="O23" s="37">
        <f>'WEEKLY COMPETITIVE REPORT'!O23</f>
        <v>6</v>
      </c>
      <c r="P23" s="14">
        <f>'WEEKLY COMPETITIVE REPORT'!P23/Y4</f>
        <v>5606.392576362933</v>
      </c>
      <c r="Q23" s="14">
        <f>'WEEKLY COMPETITIVE REPORT'!Q23/Y4</f>
        <v>0</v>
      </c>
      <c r="R23" s="22">
        <f>'WEEKLY COMPETITIVE REPORT'!R23</f>
        <v>1017</v>
      </c>
      <c r="S23" s="22">
        <f>'WEEKLY COMPETITIVE REPORT'!S23</f>
        <v>0</v>
      </c>
      <c r="T23" s="64">
        <f>'WEEKLY COMPETITIVE REPORT'!T23</f>
        <v>0</v>
      </c>
      <c r="U23" s="14">
        <f>'WEEKLY COMPETITIVE REPORT'!U23/Y4</f>
        <v>0</v>
      </c>
      <c r="V23" s="14">
        <f t="shared" si="4"/>
        <v>934.3987627271555</v>
      </c>
      <c r="W23" s="25">
        <f t="shared" si="5"/>
        <v>5606.392576362933</v>
      </c>
      <c r="X23" s="22">
        <f>'WEEKLY COMPETITIVE REPORT'!X23</f>
        <v>0</v>
      </c>
      <c r="Y23" s="56">
        <f>'WEEKLY COMPETITIVE REPORT'!Y23</f>
        <v>1017</v>
      </c>
    </row>
    <row r="24" spans="1:25" ht="12.75">
      <c r="A24" s="50">
        <v>11</v>
      </c>
      <c r="B24" s="4">
        <f>'WEEKLY COMPETITIVE REPORT'!B24</f>
        <v>8</v>
      </c>
      <c r="C24" s="4" t="str">
        <f>'WEEKLY COMPETITIVE REPORT'!C24</f>
        <v>WRATH OF THE TITANS</v>
      </c>
      <c r="D24" s="4" t="str">
        <f>'WEEKLY COMPETITIVE REPORT'!D24</f>
        <v>BES TITANOV</v>
      </c>
      <c r="E24" s="4" t="str">
        <f>'WEEKLY COMPETITIVE REPORT'!E24</f>
        <v>WB</v>
      </c>
      <c r="F24" s="4" t="str">
        <f>'WEEKLY COMPETITIVE REPORT'!F24</f>
        <v>Blitz</v>
      </c>
      <c r="G24" s="37">
        <f>'WEEKLY COMPETITIVE REPORT'!G24</f>
        <v>5</v>
      </c>
      <c r="H24" s="37">
        <f>'WEEKLY COMPETITIVE REPORT'!H24</f>
        <v>14</v>
      </c>
      <c r="I24" s="14">
        <f>'WEEKLY COMPETITIVE REPORT'!I24/Y4</f>
        <v>2501.6110323495295</v>
      </c>
      <c r="J24" s="14">
        <f>'WEEKLY COMPETITIVE REPORT'!J24/Y4</f>
        <v>6114.189972934656</v>
      </c>
      <c r="K24" s="22">
        <f>'WEEKLY COMPETITIVE REPORT'!K24</f>
        <v>334</v>
      </c>
      <c r="L24" s="22">
        <f>'WEEKLY COMPETITIVE REPORT'!L24</f>
        <v>852</v>
      </c>
      <c r="M24" s="64">
        <f>'WEEKLY COMPETITIVE REPORT'!M24</f>
        <v>-59.085160202360875</v>
      </c>
      <c r="N24" s="14">
        <f t="shared" si="3"/>
        <v>178.68650231068068</v>
      </c>
      <c r="O24" s="37">
        <f>'WEEKLY COMPETITIVE REPORT'!O24</f>
        <v>14</v>
      </c>
      <c r="P24" s="14">
        <f>'WEEKLY COMPETITIVE REPORT'!P24/Y4</f>
        <v>5295.78553937363</v>
      </c>
      <c r="Q24" s="14">
        <f>'WEEKLY COMPETITIVE REPORT'!Q24/Y4</f>
        <v>8512.694934914292</v>
      </c>
      <c r="R24" s="22">
        <f>'WEEKLY COMPETITIVE REPORT'!R24</f>
        <v>788</v>
      </c>
      <c r="S24" s="22">
        <f>'WEEKLY COMPETITIVE REPORT'!S24</f>
        <v>1274</v>
      </c>
      <c r="T24" s="64">
        <f>'WEEKLY COMPETITIVE REPORT'!T24</f>
        <v>-37.78955336866011</v>
      </c>
      <c r="U24" s="14">
        <f>'WEEKLY COMPETITIVE REPORT'!U24/Y4</f>
        <v>114432.27220002578</v>
      </c>
      <c r="V24" s="14">
        <f t="shared" si="4"/>
        <v>378.270395669545</v>
      </c>
      <c r="W24" s="25">
        <f t="shared" si="5"/>
        <v>119728.0577393994</v>
      </c>
      <c r="X24" s="22">
        <f>'WEEKLY COMPETITIVE REPORT'!X24</f>
        <v>17116</v>
      </c>
      <c r="Y24" s="56">
        <f>'WEEKLY COMPETITIVE REPORT'!Y24</f>
        <v>17904</v>
      </c>
    </row>
    <row r="25" spans="1:25" ht="12.75">
      <c r="A25" s="50">
        <v>12</v>
      </c>
      <c r="B25" s="4">
        <f>'WEEKLY COMPETITIVE REPORT'!B25</f>
        <v>9</v>
      </c>
      <c r="C25" s="4" t="str">
        <f>'WEEKLY COMPETITIVE REPORT'!C25</f>
        <v>WANDERLUST</v>
      </c>
      <c r="D25" s="4" t="str">
        <f>'WEEKLY COMPETITIVE REPORT'!D25</f>
        <v>ODKLOP</v>
      </c>
      <c r="E25" s="4" t="str">
        <f>'WEEKLY COMPETITIVE REPORT'!E25</f>
        <v>UNI</v>
      </c>
      <c r="F25" s="4" t="str">
        <f>'WEEKLY COMPETITIVE REPORT'!F25</f>
        <v>Karantanija</v>
      </c>
      <c r="G25" s="37">
        <f>'WEEKLY COMPETITIVE REPORT'!G25</f>
        <v>7</v>
      </c>
      <c r="H25" s="37">
        <f>'WEEKLY COMPETITIVE REPORT'!H25</f>
        <v>7</v>
      </c>
      <c r="I25" s="14">
        <f>'WEEKLY COMPETITIVE REPORT'!I25/Y4</f>
        <v>1831.4215749452248</v>
      </c>
      <c r="J25" s="14">
        <f>'WEEKLY COMPETITIVE REPORT'!J25/Y4</f>
        <v>3088.026807578296</v>
      </c>
      <c r="K25" s="22">
        <f>'WEEKLY COMPETITIVE REPORT'!K25</f>
        <v>288</v>
      </c>
      <c r="L25" s="22">
        <f>'WEEKLY COMPETITIVE REPORT'!L25</f>
        <v>491</v>
      </c>
      <c r="M25" s="64">
        <f>'WEEKLY COMPETITIVE REPORT'!M25</f>
        <v>-40.69282136894825</v>
      </c>
      <c r="N25" s="14">
        <f t="shared" si="3"/>
        <v>261.63165356360355</v>
      </c>
      <c r="O25" s="37">
        <f>'WEEKLY COMPETITIVE REPORT'!O25</f>
        <v>7</v>
      </c>
      <c r="P25" s="14">
        <f>'WEEKLY COMPETITIVE REPORT'!P25/Y4</f>
        <v>3943.807191648408</v>
      </c>
      <c r="Q25" s="14">
        <f>'WEEKLY COMPETITIVE REPORT'!Q25/Y4</f>
        <v>4003.0931821110967</v>
      </c>
      <c r="R25" s="22">
        <f>'WEEKLY COMPETITIVE REPORT'!R25</f>
        <v>715</v>
      </c>
      <c r="S25" s="22">
        <f>'WEEKLY COMPETITIVE REPORT'!S25</f>
        <v>663</v>
      </c>
      <c r="T25" s="64">
        <f>'WEEKLY COMPETITIVE REPORT'!T25</f>
        <v>-1.4810045074050322</v>
      </c>
      <c r="U25" s="14">
        <f>'WEEKLY COMPETITIVE REPORT'!U25/Y4</f>
        <v>99806.67611805645</v>
      </c>
      <c r="V25" s="14">
        <f t="shared" si="4"/>
        <v>563.401027378344</v>
      </c>
      <c r="W25" s="25">
        <f t="shared" si="5"/>
        <v>103750.48330970485</v>
      </c>
      <c r="X25" s="22">
        <f>'WEEKLY COMPETITIVE REPORT'!X25</f>
        <v>17244</v>
      </c>
      <c r="Y25" s="56">
        <f>'WEEKLY COMPETITIVE REPORT'!Y25</f>
        <v>17959</v>
      </c>
    </row>
    <row r="26" spans="1:25" ht="12.75" customHeight="1">
      <c r="A26" s="50">
        <v>13</v>
      </c>
      <c r="B26" s="4" t="str">
        <f>'WEEKLY COMPETITIVE REPORT'!B26</f>
        <v>New</v>
      </c>
      <c r="C26" s="4" t="str">
        <f>'WEEKLY COMPETITIVE REPORT'!C26</f>
        <v>MY WEEK WITH MARILYN</v>
      </c>
      <c r="D26" s="4" t="str">
        <f>'WEEKLY COMPETITIVE REPORT'!D26</f>
        <v>MOJ TEDEN Z MARILYN</v>
      </c>
      <c r="E26" s="4" t="str">
        <f>'WEEKLY COMPETITIVE REPORT'!E26</f>
        <v>IND</v>
      </c>
      <c r="F26" s="4" t="str">
        <f>'WEEKLY COMPETITIVE REPORT'!F26</f>
        <v>Blitz</v>
      </c>
      <c r="G26" s="37">
        <f>'WEEKLY COMPETITIVE REPORT'!G26</f>
        <v>1</v>
      </c>
      <c r="H26" s="37">
        <f>'WEEKLY COMPETITIVE REPORT'!H26</f>
        <v>1</v>
      </c>
      <c r="I26" s="14">
        <f>'WEEKLY COMPETITIVE REPORT'!I26/Y4</f>
        <v>1036.216007217425</v>
      </c>
      <c r="J26" s="14">
        <f>'WEEKLY COMPETITIVE REPORT'!J26/Y4</f>
        <v>0</v>
      </c>
      <c r="K26" s="22">
        <f>'WEEKLY COMPETITIVE REPORT'!K26</f>
        <v>155</v>
      </c>
      <c r="L26" s="22">
        <f>'WEEKLY COMPETITIVE REPORT'!L26</f>
        <v>0</v>
      </c>
      <c r="M26" s="64">
        <f>'WEEKLY COMPETITIVE REPORT'!M26</f>
        <v>0</v>
      </c>
      <c r="N26" s="14">
        <f t="shared" si="3"/>
        <v>1036.216007217425</v>
      </c>
      <c r="O26" s="37">
        <f>'WEEKLY COMPETITIVE REPORT'!O26</f>
        <v>1</v>
      </c>
      <c r="P26" s="14">
        <f>'WEEKLY COMPETITIVE REPORT'!P26/Y4</f>
        <v>2123.9850496197964</v>
      </c>
      <c r="Q26" s="14">
        <f>'WEEKLY COMPETITIVE REPORT'!Q26/Y4</f>
        <v>0</v>
      </c>
      <c r="R26" s="22">
        <f>'WEEKLY COMPETITIVE REPORT'!R26</f>
        <v>333</v>
      </c>
      <c r="S26" s="22">
        <f>'WEEKLY COMPETITIVE REPORT'!S26</f>
        <v>0</v>
      </c>
      <c r="T26" s="64">
        <f>'WEEKLY COMPETITIVE REPORT'!T26</f>
        <v>0</v>
      </c>
      <c r="U26" s="14">
        <f>'WEEKLY COMPETITIVE REPORT'!U26/Y4</f>
        <v>0</v>
      </c>
      <c r="V26" s="14">
        <f t="shared" si="4"/>
        <v>2123.9850496197964</v>
      </c>
      <c r="W26" s="25">
        <f t="shared" si="5"/>
        <v>2123.9850496197964</v>
      </c>
      <c r="X26" s="22">
        <f>'WEEKLY COMPETITIVE REPORT'!X26</f>
        <v>0</v>
      </c>
      <c r="Y26" s="56">
        <f>'WEEKLY COMPETITIVE REPORT'!Y26</f>
        <v>333</v>
      </c>
    </row>
    <row r="27" spans="1:25" ht="12.75" customHeight="1">
      <c r="A27" s="50">
        <v>14</v>
      </c>
      <c r="B27" s="4">
        <f>'WEEKLY COMPETITIVE REPORT'!B27</f>
        <v>11</v>
      </c>
      <c r="C27" s="4" t="str">
        <f>'WEEKLY COMPETITIVE REPORT'!C27</f>
        <v>IRON LADY</v>
      </c>
      <c r="D27" s="4" t="str">
        <f>'WEEKLY COMPETITIVE REPORT'!D27</f>
        <v>ŽELEZNA LADY</v>
      </c>
      <c r="E27" s="4" t="str">
        <f>'WEEKLY COMPETITIVE REPORT'!E27</f>
        <v>IND</v>
      </c>
      <c r="F27" s="4" t="str">
        <f>'WEEKLY COMPETITIVE REPORT'!F27</f>
        <v>FIVIA</v>
      </c>
      <c r="G27" s="37">
        <f>'WEEKLY COMPETITIVE REPORT'!G27</f>
        <v>9</v>
      </c>
      <c r="H27" s="37">
        <f>'WEEKLY COMPETITIVE REPORT'!H27</f>
        <v>9</v>
      </c>
      <c r="I27" s="14">
        <f>'WEEKLY COMPETITIVE REPORT'!I27/Y4</f>
        <v>934.3987627271555</v>
      </c>
      <c r="J27" s="14">
        <f>'WEEKLY COMPETITIVE REPORT'!J27/Y17</f>
        <v>0.19540414591033264</v>
      </c>
      <c r="K27" s="22">
        <f>'WEEKLY COMPETITIVE REPORT'!K27</f>
        <v>154</v>
      </c>
      <c r="L27" s="22">
        <f>'WEEKLY COMPETITIVE REPORT'!L27</f>
        <v>231</v>
      </c>
      <c r="M27" s="64">
        <f>'WEEKLY COMPETITIVE REPORT'!M27</f>
        <v>-40.37828947368421</v>
      </c>
      <c r="N27" s="14">
        <f t="shared" si="3"/>
        <v>103.82208474746172</v>
      </c>
      <c r="O27" s="37">
        <f>'WEEKLY COMPETITIVE REPORT'!O27</f>
        <v>9</v>
      </c>
      <c r="P27" s="14">
        <f>'WEEKLY COMPETITIVE REPORT'!P27/Y4</f>
        <v>1630.3647377239333</v>
      </c>
      <c r="Q27" s="14">
        <f>'WEEKLY COMPETITIVE REPORT'!Q27/Y17</f>
        <v>0.28716053350474047</v>
      </c>
      <c r="R27" s="22">
        <f>'WEEKLY COMPETITIVE REPORT'!R27</f>
        <v>263</v>
      </c>
      <c r="S27" s="22">
        <f>'WEEKLY COMPETITIVE REPORT'!S27</f>
        <v>373</v>
      </c>
      <c r="T27" s="64">
        <f>'WEEKLY COMPETITIVE REPORT'!T27</f>
        <v>-29.210968102965865</v>
      </c>
      <c r="U27" s="14">
        <f>'WEEKLY COMPETITIVE REPORT'!U27/Y17</f>
        <v>13.438855857303551</v>
      </c>
      <c r="V27" s="14">
        <f t="shared" si="4"/>
        <v>181.1516375248815</v>
      </c>
      <c r="W27" s="25">
        <f t="shared" si="5"/>
        <v>1643.8035935812368</v>
      </c>
      <c r="X27" s="22">
        <f>'WEEKLY COMPETITIVE REPORT'!X27</f>
        <v>17947</v>
      </c>
      <c r="Y27" s="56">
        <f>'WEEKLY COMPETITIVE REPORT'!Y27</f>
        <v>18210</v>
      </c>
    </row>
    <row r="28" spans="1:25" ht="12.75">
      <c r="A28" s="50">
        <v>15</v>
      </c>
      <c r="B28" s="4">
        <f>'WEEKLY COMPETITIVE REPORT'!B28</f>
        <v>15</v>
      </c>
      <c r="C28" s="4" t="str">
        <f>'WEEKLY COMPETITIVE REPORT'!C28</f>
        <v>PARADA</v>
      </c>
      <c r="D28" s="4" t="str">
        <f>'WEEKLY COMPETITIVE REPORT'!D28</f>
        <v>PARADA</v>
      </c>
      <c r="E28" s="4" t="str">
        <f>'WEEKLY COMPETITIVE REPORT'!E28</f>
        <v>IND</v>
      </c>
      <c r="F28" s="4" t="str">
        <f>'WEEKLY COMPETITIVE REPORT'!F28</f>
        <v>Cinemania</v>
      </c>
      <c r="G28" s="37">
        <f>'WEEKLY COMPETITIVE REPORT'!G28</f>
        <v>18</v>
      </c>
      <c r="H28" s="37">
        <f>'WEEKLY COMPETITIVE REPORT'!H28</f>
        <v>3</v>
      </c>
      <c r="I28" s="14">
        <f>'WEEKLY COMPETITIVE REPORT'!I28/Y4</f>
        <v>211.3674442582807</v>
      </c>
      <c r="J28" s="14">
        <f>'WEEKLY COMPETITIVE REPORT'!J28/Y17</f>
        <v>0.07231238952273823</v>
      </c>
      <c r="K28" s="22">
        <f>'WEEKLY COMPETITIVE REPORT'!K28</f>
        <v>34</v>
      </c>
      <c r="L28" s="22">
        <f>'WEEKLY COMPETITIVE REPORT'!L28</f>
        <v>91</v>
      </c>
      <c r="M28" s="64">
        <f>'WEEKLY COMPETITIVE REPORT'!M28</f>
        <v>-63.55555555555556</v>
      </c>
      <c r="N28" s="14">
        <f t="shared" si="3"/>
        <v>70.45581475276023</v>
      </c>
      <c r="O28" s="37">
        <f>'WEEKLY COMPETITIVE REPORT'!O28</f>
        <v>3</v>
      </c>
      <c r="P28" s="14">
        <f>'WEEKLY COMPETITIVE REPORT'!P28/Y4</f>
        <v>493.62031189586287</v>
      </c>
      <c r="Q28" s="14">
        <f>'WEEKLY COMPETITIVE REPORT'!Q28/Y17</f>
        <v>0.09304194118592318</v>
      </c>
      <c r="R28" s="22">
        <f>'WEEKLY COMPETITIVE REPORT'!R28</f>
        <v>83</v>
      </c>
      <c r="S28" s="22">
        <f>'WEEKLY COMPETITIVE REPORT'!S28</f>
        <v>119</v>
      </c>
      <c r="T28" s="64">
        <f>'WEEKLY COMPETITIVE REPORT'!T28</f>
        <v>-33.85146804835925</v>
      </c>
      <c r="U28" s="14">
        <f>'WEEKLY COMPETITIVE REPORT'!U28/Y17</f>
        <v>24.981520167121968</v>
      </c>
      <c r="V28" s="14">
        <f t="shared" si="4"/>
        <v>164.5401039652876</v>
      </c>
      <c r="W28" s="25">
        <f t="shared" si="5"/>
        <v>518.6018320629848</v>
      </c>
      <c r="X28" s="22">
        <f>'WEEKLY COMPETITIVE REPORT'!X28</f>
        <v>32789</v>
      </c>
      <c r="Y28" s="56">
        <f>'WEEKLY COMPETITIVE REPORT'!Y28</f>
        <v>32872</v>
      </c>
    </row>
    <row r="29" spans="1:25" ht="12.75">
      <c r="A29" s="50">
        <v>16</v>
      </c>
      <c r="B29" s="4">
        <f>'WEEKLY COMPETITIVE REPORT'!B29</f>
        <v>14</v>
      </c>
      <c r="C29" s="4" t="str">
        <f>'WEEKLY COMPETITIVE REPORT'!C29</f>
        <v>ONE FOR THE MONEY</v>
      </c>
      <c r="D29" s="4" t="str">
        <f>'WEEKLY COMPETITIVE REPORT'!D29</f>
        <v>VSE ZA DENAR</v>
      </c>
      <c r="E29" s="4" t="str">
        <f>'WEEKLY COMPETITIVE REPORT'!E29</f>
        <v>IND</v>
      </c>
      <c r="F29" s="4" t="str">
        <f>'WEEKLY COMPETITIVE REPORT'!F29</f>
        <v>FIVIA</v>
      </c>
      <c r="G29" s="37">
        <f>'WEEKLY COMPETITIVE REPORT'!G29</f>
        <v>7</v>
      </c>
      <c r="H29" s="37">
        <f>'WEEKLY COMPETITIVE REPORT'!H29</f>
        <v>8</v>
      </c>
      <c r="I29" s="14">
        <f>'WEEKLY COMPETITIVE REPORT'!I29/Y4</f>
        <v>192.03505606392577</v>
      </c>
      <c r="J29" s="14">
        <f>'WEEKLY COMPETITIVE REPORT'!J29/Y17</f>
        <v>0.09111361079865017</v>
      </c>
      <c r="K29" s="22">
        <f>'WEEKLY COMPETITIVE REPORT'!K29</f>
        <v>31</v>
      </c>
      <c r="L29" s="22">
        <f>'WEEKLY COMPETITIVE REPORT'!L29</f>
        <v>109</v>
      </c>
      <c r="M29" s="64">
        <f>'WEEKLY COMPETITIVE REPORT'!M29</f>
        <v>-73.72134038800706</v>
      </c>
      <c r="N29" s="14">
        <f t="shared" si="3"/>
        <v>24.00438200799072</v>
      </c>
      <c r="O29" s="37">
        <f>'WEEKLY COMPETITIVE REPORT'!O29</f>
        <v>8</v>
      </c>
      <c r="P29" s="14">
        <f>'WEEKLY COMPETITIVE REPORT'!P29/Y4</f>
        <v>389.22541564634616</v>
      </c>
      <c r="Q29" s="14">
        <f>'WEEKLY COMPETITIVE REPORT'!Q29/Y17</f>
        <v>0.13160854893138357</v>
      </c>
      <c r="R29" s="22">
        <f>'WEEKLY COMPETITIVE REPORT'!R29</f>
        <v>69</v>
      </c>
      <c r="S29" s="22">
        <f>'WEEKLY COMPETITIVE REPORT'!S29</f>
        <v>173</v>
      </c>
      <c r="T29" s="64">
        <f>'WEEKLY COMPETITIVE REPORT'!T29</f>
        <v>-63.12576312576312</v>
      </c>
      <c r="U29" s="14">
        <f>'WEEKLY COMPETITIVE REPORT'!U29/Y4</f>
        <v>46981.56978992138</v>
      </c>
      <c r="V29" s="14">
        <f t="shared" si="4"/>
        <v>48.65317695579327</v>
      </c>
      <c r="W29" s="25">
        <f t="shared" si="5"/>
        <v>47370.79520556772</v>
      </c>
      <c r="X29" s="22">
        <f>'WEEKLY COMPETITIVE REPORT'!X29</f>
        <v>7962</v>
      </c>
      <c r="Y29" s="56">
        <f>'WEEKLY COMPETITIVE REPORT'!Y29</f>
        <v>8031</v>
      </c>
    </row>
    <row r="30" spans="1:25" ht="12.75">
      <c r="A30" s="51">
        <v>17</v>
      </c>
      <c r="B30" s="4">
        <f>'WEEKLY COMPETITIVE REPORT'!B30</f>
        <v>17</v>
      </c>
      <c r="C30" s="4" t="str">
        <f>'WEEKLY COMPETITIVE REPORT'!C30</f>
        <v>CARNAGE</v>
      </c>
      <c r="D30" s="4" t="str">
        <f>'WEEKLY COMPETITIVE REPORT'!D30</f>
        <v>MASAKER</v>
      </c>
      <c r="E30" s="4" t="str">
        <f>'WEEKLY COMPETITIVE REPORT'!E30</f>
        <v>IND</v>
      </c>
      <c r="F30" s="4" t="str">
        <f>'WEEKLY COMPETITIVE REPORT'!F30</f>
        <v>FIVIA</v>
      </c>
      <c r="G30" s="37">
        <f>'WEEKLY COMPETITIVE REPORT'!G30</f>
        <v>6</v>
      </c>
      <c r="H30" s="37">
        <f>'WEEKLY COMPETITIVE REPORT'!H30</f>
        <v>4</v>
      </c>
      <c r="I30" s="14">
        <f>'WEEKLY COMPETITIVE REPORT'!I30/Y4</f>
        <v>127.59376208274261</v>
      </c>
      <c r="J30" s="14">
        <f>'WEEKLY COMPETITIVE REPORT'!J30/Y17</f>
        <v>0.06443837377470674</v>
      </c>
      <c r="K30" s="22">
        <f>'WEEKLY COMPETITIVE REPORT'!K30</f>
        <v>22</v>
      </c>
      <c r="L30" s="22">
        <f>'WEEKLY COMPETITIVE REPORT'!L30</f>
        <v>85</v>
      </c>
      <c r="M30" s="64">
        <f>'WEEKLY COMPETITIVE REPORT'!M30</f>
        <v>-75.31172069825436</v>
      </c>
      <c r="N30" s="14">
        <f t="shared" si="3"/>
        <v>31.898440520685654</v>
      </c>
      <c r="O30" s="37">
        <f>'WEEKLY COMPETITIVE REPORT'!O30</f>
        <v>4</v>
      </c>
      <c r="P30" s="14">
        <f>'WEEKLY COMPETITIVE REPORT'!P30/Y4</f>
        <v>346.6941616187653</v>
      </c>
      <c r="Q30" s="14">
        <f>'WEEKLY COMPETITIVE REPORT'!Q30/Y17</f>
        <v>0.08243612405592159</v>
      </c>
      <c r="R30" s="22">
        <f>'WEEKLY COMPETITIVE REPORT'!R30</f>
        <v>66</v>
      </c>
      <c r="S30" s="22">
        <f>'WEEKLY COMPETITIVE REPORT'!S30</f>
        <v>120</v>
      </c>
      <c r="T30" s="64">
        <f>'WEEKLY COMPETITIVE REPORT'!T30</f>
        <v>-47.563352826510716</v>
      </c>
      <c r="U30" s="14">
        <f>'WEEKLY COMPETITIVE REPORT'!U30/Y4</f>
        <v>18150.53486274004</v>
      </c>
      <c r="V30" s="14">
        <f t="shared" si="4"/>
        <v>86.67354040469132</v>
      </c>
      <c r="W30" s="25">
        <f t="shared" si="5"/>
        <v>18497.229024358807</v>
      </c>
      <c r="X30" s="22">
        <f>'WEEKLY COMPETITIVE REPORT'!X30</f>
        <v>2889</v>
      </c>
      <c r="Y30" s="56">
        <f>'WEEKLY COMPETITIVE REPORT'!Y30</f>
        <v>2955</v>
      </c>
    </row>
    <row r="31" spans="1:25" ht="12.75">
      <c r="A31" s="50">
        <v>18</v>
      </c>
      <c r="B31" s="4">
        <f>'WEEKLY COMPETITIVE REPORT'!B31</f>
        <v>16</v>
      </c>
      <c r="C31" s="4" t="str">
        <f>'WEEKLY COMPETITIVE REPORT'!C31</f>
        <v>ARCHEO</v>
      </c>
      <c r="D31" s="4" t="str">
        <f>'WEEKLY COMPETITIVE REPORT'!D31</f>
        <v>ARCHEO</v>
      </c>
      <c r="E31" s="4" t="str">
        <f>'WEEKLY COMPETITIVE REPORT'!E31</f>
        <v>IND</v>
      </c>
      <c r="F31" s="4" t="str">
        <f>'WEEKLY COMPETITIVE REPORT'!F31</f>
        <v>Cinemania</v>
      </c>
      <c r="G31" s="37">
        <f>'WEEKLY COMPETITIVE REPORT'!G31</f>
        <v>4</v>
      </c>
      <c r="H31" s="37">
        <f>'WEEKLY COMPETITIVE REPORT'!H31</f>
        <v>3</v>
      </c>
      <c r="I31" s="14">
        <f>'WEEKLY COMPETITIVE REPORT'!I31/Y4</f>
        <v>127.59376208274261</v>
      </c>
      <c r="J31" s="14">
        <f>'WEEKLY COMPETITIVE REPORT'!J31/Y17</f>
        <v>0.04531576410091596</v>
      </c>
      <c r="K31" s="22">
        <f>'WEEKLY COMPETITIVE REPORT'!K31</f>
        <v>31</v>
      </c>
      <c r="L31" s="22">
        <f>'WEEKLY COMPETITIVE REPORT'!L31</f>
        <v>78</v>
      </c>
      <c r="M31" s="64">
        <f>'WEEKLY COMPETITIVE REPORT'!M31</f>
        <v>-64.8936170212766</v>
      </c>
      <c r="N31" s="14">
        <f t="shared" si="3"/>
        <v>42.53125402758087</v>
      </c>
      <c r="O31" s="37">
        <f>'WEEKLY COMPETITIVE REPORT'!O31</f>
        <v>3</v>
      </c>
      <c r="P31" s="14">
        <f>'WEEKLY COMPETITIVE REPORT'!P31/Y4</f>
        <v>336.38355458177597</v>
      </c>
      <c r="Q31" s="14">
        <f>'WEEKLY COMPETITIVE REPORT'!Q31/Y17</f>
        <v>0.08629278483046762</v>
      </c>
      <c r="R31" s="22">
        <f>'WEEKLY COMPETITIVE REPORT'!R31</f>
        <v>78</v>
      </c>
      <c r="S31" s="22">
        <f>'WEEKLY COMPETITIVE REPORT'!S31</f>
        <v>150</v>
      </c>
      <c r="T31" s="64">
        <f>'WEEKLY COMPETITIVE REPORT'!T31</f>
        <v>-51.39664804469274</v>
      </c>
      <c r="U31" s="14">
        <f>'WEEKLY COMPETITIVE REPORT'!U31/Y4</f>
        <v>2468.1015594793143</v>
      </c>
      <c r="V31" s="14">
        <f t="shared" si="4"/>
        <v>112.12785152725866</v>
      </c>
      <c r="W31" s="25">
        <f t="shared" si="5"/>
        <v>2804.4851140610904</v>
      </c>
      <c r="X31" s="22">
        <f>'WEEKLY COMPETITIVE REPORT'!X31</f>
        <v>730</v>
      </c>
      <c r="Y31" s="56">
        <f>'WEEKLY COMPETITIVE REPORT'!Y31</f>
        <v>808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134</v>
      </c>
      <c r="I34" s="32">
        <f>SUM(I14:I33)</f>
        <v>103152.4681015595</v>
      </c>
      <c r="J34" s="31">
        <f>SUM(J14:J33)</f>
        <v>165124.84028166783</v>
      </c>
      <c r="K34" s="31">
        <f>SUM(K14:K33)</f>
        <v>15788</v>
      </c>
      <c r="L34" s="31">
        <f>SUM(L14:L33)</f>
        <v>25318</v>
      </c>
      <c r="M34" s="64">
        <f>'WEEKLY COMPETITIVE REPORT'!M34</f>
        <v>-65.64093758049283</v>
      </c>
      <c r="N34" s="32">
        <f>I34/H34</f>
        <v>769.7945380713395</v>
      </c>
      <c r="O34" s="40">
        <f>'WEEKLY COMPETITIVE REPORT'!O34</f>
        <v>134</v>
      </c>
      <c r="P34" s="31">
        <f>SUM(P14:P33)</f>
        <v>217948.18919963916</v>
      </c>
      <c r="Q34" s="31">
        <f>SUM(Q14:Q33)</f>
        <v>227499.06950758296</v>
      </c>
      <c r="R34" s="31">
        <f>SUM(R14:R33)</f>
        <v>36847</v>
      </c>
      <c r="S34" s="31">
        <f>SUM(S14:S33)</f>
        <v>37774</v>
      </c>
      <c r="T34" s="65">
        <f>P34/Q34-100%</f>
        <v>-0.04198206317334163</v>
      </c>
      <c r="U34" s="31">
        <f>SUM(U14:U33)</f>
        <v>1234127.8648920702</v>
      </c>
      <c r="V34" s="32">
        <f>P34/O34</f>
        <v>1626.4790238779042</v>
      </c>
      <c r="W34" s="31">
        <f>SUM(W14:W33)</f>
        <v>1452076.0540917092</v>
      </c>
      <c r="X34" s="31">
        <f>SUM(X14:X33)</f>
        <v>251859</v>
      </c>
      <c r="Y34" s="35">
        <f>SUM(Y14:Y33)</f>
        <v>288706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Janko</cp:lastModifiedBy>
  <cp:lastPrinted>2010-10-21T13:56:26Z</cp:lastPrinted>
  <dcterms:created xsi:type="dcterms:W3CDTF">1998-07-08T11:15:35Z</dcterms:created>
  <dcterms:modified xsi:type="dcterms:W3CDTF">2012-05-03T11:53:04Z</dcterms:modified>
  <cp:category/>
  <cp:version/>
  <cp:contentType/>
  <cp:contentStatus/>
</cp:coreProperties>
</file>